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ar\Projects\2024 - CVD Product Design\GTM\"/>
    </mc:Choice>
  </mc:AlternateContent>
  <xr:revisionPtr revIDLastSave="0" documentId="13_ncr:1_{DC6C8639-51F8-464E-A44E-C68A0C0EBC06}" xr6:coauthVersionLast="47" xr6:coauthVersionMax="47" xr10:uidLastSave="{00000000-0000-0000-0000-000000000000}"/>
  <workbookProtection workbookAlgorithmName="SHA-512" workbookHashValue="/P9dzGSQo2WwhVQX/Zolu6LZ1nvtNIOfD4jzwIjkbl5QqXdEAbzkzXLuaG9JOpd95TiZElyWyxNEjoccMeufDg==" workbookSaltValue="iUm1tEbUsEy6tcbHnrKhJg==" workbookSpinCount="100000" lockStructure="1"/>
  <bookViews>
    <workbookView xWindow="-120" yWindow="-120" windowWidth="29040" windowHeight="15720" tabRatio="840" xr2:uid="{A0F518C5-1AB9-40B9-B066-BD1F9406C526}"/>
  </bookViews>
  <sheets>
    <sheet name="Comparaison de la commission" sheetId="10" r:id="rId1"/>
    <sheet name="Data Validation" sheetId="11" state="hidden" r:id="rId2"/>
    <sheet name="PV Advisor Comp" sheetId="1" state="hidden" r:id="rId3"/>
  </sheets>
  <definedNames>
    <definedName name="FYOverride">'Comparaison de la commission'!$C$9</definedName>
    <definedName name="Interest">'Comparaison de la commission'!$C$10</definedName>
    <definedName name="Override">'Comparaison de la commission'!$C$9</definedName>
    <definedName name="PayPeriod">'Comparaison de la commission'!$C$8</definedName>
    <definedName name="Premium">'Comparaison de la commission'!$C$7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H32" i="1" l="1"/>
  <c r="J17" i="1"/>
  <c r="I28" i="1"/>
  <c r="L38" i="1"/>
  <c r="H21" i="1"/>
  <c r="H35" i="1"/>
  <c r="H13" i="1"/>
  <c r="L32" i="1"/>
  <c r="M10" i="1"/>
  <c r="L22" i="1"/>
  <c r="I35" i="1"/>
  <c r="K13" i="1"/>
  <c r="J32" i="1"/>
  <c r="L10" i="1"/>
  <c r="M38" i="1"/>
  <c r="D38" i="1" s="1"/>
  <c r="H38" i="1"/>
  <c r="J36" i="1"/>
  <c r="I15" i="1"/>
  <c r="M34" i="1"/>
  <c r="I32" i="1"/>
  <c r="K10" i="1"/>
  <c r="H29" i="1"/>
  <c r="K21" i="1"/>
  <c r="J29" i="1"/>
  <c r="I39" i="1"/>
  <c r="J15" i="1"/>
  <c r="C15" i="1" s="1"/>
  <c r="J27" i="1"/>
  <c r="K31" i="1"/>
  <c r="H19" i="1"/>
  <c r="K34" i="1"/>
  <c r="L30" i="1"/>
  <c r="L12" i="1"/>
  <c r="J31" i="1"/>
  <c r="I37" i="1"/>
  <c r="H37" i="1"/>
  <c r="I34" i="1"/>
  <c r="C34" i="1" s="1"/>
  <c r="K30" i="1"/>
  <c r="I25" i="1"/>
  <c r="J18" i="1"/>
  <c r="J10" i="1"/>
  <c r="M36" i="1"/>
  <c r="H34" i="1"/>
  <c r="J30" i="1"/>
  <c r="L24" i="1"/>
  <c r="L16" i="1"/>
  <c r="I10" i="1"/>
  <c r="C10" i="1" s="1"/>
  <c r="L34" i="1"/>
  <c r="M18" i="1"/>
  <c r="D18" i="1" s="1"/>
  <c r="K26" i="1"/>
  <c r="K39" i="1"/>
  <c r="L36" i="1"/>
  <c r="H33" i="1"/>
  <c r="I30" i="1"/>
  <c r="J24" i="1"/>
  <c r="J16" i="1"/>
  <c r="H10" i="1"/>
  <c r="L20" i="1"/>
  <c r="K37" i="1"/>
  <c r="M26" i="1"/>
  <c r="J37" i="1"/>
  <c r="L26" i="1"/>
  <c r="J34" i="1"/>
  <c r="L18" i="1"/>
  <c r="J39" i="1"/>
  <c r="K36" i="1"/>
  <c r="M32" i="1"/>
  <c r="K29" i="1"/>
  <c r="J23" i="1"/>
  <c r="H39" i="1"/>
  <c r="J35" i="1"/>
  <c r="K32" i="1"/>
  <c r="I29" i="1"/>
  <c r="C29" i="1" s="1"/>
  <c r="J22" i="1"/>
  <c r="H15" i="1"/>
  <c r="J26" i="1"/>
  <c r="I22" i="1"/>
  <c r="K18" i="1"/>
  <c r="M14" i="1"/>
  <c r="H25" i="1"/>
  <c r="J21" i="1"/>
  <c r="I18" i="1"/>
  <c r="C18" i="1" s="1"/>
  <c r="J13" i="1"/>
  <c r="C13" i="1" s="1"/>
  <c r="M28" i="1"/>
  <c r="M24" i="1"/>
  <c r="I21" i="1"/>
  <c r="K17" i="1"/>
  <c r="I13" i="1"/>
  <c r="K27" i="1"/>
  <c r="K24" i="1"/>
  <c r="M20" i="1"/>
  <c r="K16" i="1"/>
  <c r="M12" i="1"/>
  <c r="I27" i="1"/>
  <c r="I24" i="1"/>
  <c r="C24" i="1" s="1"/>
  <c r="J19" i="1"/>
  <c r="I16" i="1"/>
  <c r="C16" i="1" s="1"/>
  <c r="K12" i="1"/>
  <c r="H27" i="1"/>
  <c r="K23" i="1"/>
  <c r="I19" i="1"/>
  <c r="K15" i="1"/>
  <c r="J12" i="1"/>
  <c r="I12" i="1"/>
  <c r="K38" i="1"/>
  <c r="K33" i="1"/>
  <c r="L28" i="1"/>
  <c r="I23" i="1"/>
  <c r="K11" i="1"/>
  <c r="J38" i="1"/>
  <c r="H36" i="1"/>
  <c r="J33" i="1"/>
  <c r="H31" i="1"/>
  <c r="K28" i="1"/>
  <c r="K25" i="1"/>
  <c r="H23" i="1"/>
  <c r="J20" i="1"/>
  <c r="I17" i="1"/>
  <c r="C17" i="1" s="1"/>
  <c r="J14" i="1"/>
  <c r="I11" i="1"/>
  <c r="C11" i="1" s="1"/>
  <c r="D36" i="1"/>
  <c r="I36" i="1"/>
  <c r="I31" i="1"/>
  <c r="I26" i="1"/>
  <c r="K20" i="1"/>
  <c r="L14" i="1"/>
  <c r="J11" i="1"/>
  <c r="I38" i="1"/>
  <c r="K35" i="1"/>
  <c r="I33" i="1"/>
  <c r="C33" i="1" s="1"/>
  <c r="M30" i="1"/>
  <c r="J28" i="1"/>
  <c r="C28" i="1" s="1"/>
  <c r="J25" i="1"/>
  <c r="M22" i="1"/>
  <c r="I20" i="1"/>
  <c r="M16" i="1"/>
  <c r="I14" i="1"/>
  <c r="H11" i="1"/>
  <c r="K22" i="1"/>
  <c r="K19" i="1"/>
  <c r="H17" i="1"/>
  <c r="K14" i="1"/>
  <c r="L11" i="1"/>
  <c r="H26" i="1"/>
  <c r="H12" i="1"/>
  <c r="H30" i="1"/>
  <c r="H22" i="1"/>
  <c r="H18" i="1"/>
  <c r="H14" i="1"/>
  <c r="M37" i="1"/>
  <c r="M33" i="1"/>
  <c r="M29" i="1"/>
  <c r="M27" i="1"/>
  <c r="M25" i="1"/>
  <c r="M23" i="1"/>
  <c r="M21" i="1"/>
  <c r="M19" i="1"/>
  <c r="M17" i="1"/>
  <c r="M15" i="1"/>
  <c r="M13" i="1"/>
  <c r="M11" i="1"/>
  <c r="H28" i="1"/>
  <c r="H24" i="1"/>
  <c r="H20" i="1"/>
  <c r="H16" i="1"/>
  <c r="M39" i="1"/>
  <c r="M35" i="1"/>
  <c r="M31" i="1"/>
  <c r="L39" i="1"/>
  <c r="L37" i="1"/>
  <c r="L35" i="1"/>
  <c r="L33" i="1"/>
  <c r="L31" i="1"/>
  <c r="L29" i="1"/>
  <c r="L27" i="1"/>
  <c r="L25" i="1"/>
  <c r="L23" i="1"/>
  <c r="L21" i="1"/>
  <c r="L19" i="1"/>
  <c r="L17" i="1"/>
  <c r="L15" i="1"/>
  <c r="L13" i="1"/>
  <c r="D32" i="1" l="1"/>
  <c r="C27" i="1"/>
  <c r="C39" i="1"/>
  <c r="D34" i="1"/>
  <c r="D22" i="1"/>
  <c r="D20" i="1"/>
  <c r="C32" i="1"/>
  <c r="C37" i="1"/>
  <c r="D10" i="1"/>
  <c r="C35" i="1"/>
  <c r="D16" i="1"/>
  <c r="D30" i="1"/>
  <c r="D24" i="1"/>
  <c r="C30" i="1"/>
  <c r="D12" i="1"/>
  <c r="C20" i="1"/>
  <c r="C19" i="1"/>
  <c r="C22" i="1"/>
  <c r="D11" i="1"/>
  <c r="C25" i="1"/>
  <c r="C21" i="1"/>
  <c r="D26" i="1"/>
  <c r="C26" i="1"/>
  <c r="C23" i="1"/>
  <c r="C12" i="1"/>
  <c r="C38" i="1"/>
  <c r="C36" i="1"/>
  <c r="D28" i="1"/>
  <c r="C14" i="1"/>
  <c r="D14" i="1"/>
  <c r="C31" i="1"/>
  <c r="D23" i="1"/>
  <c r="D19" i="1"/>
  <c r="D21" i="1"/>
  <c r="D25" i="1"/>
  <c r="D27" i="1"/>
  <c r="D29" i="1"/>
  <c r="D31" i="1"/>
  <c r="D33" i="1"/>
  <c r="D35" i="1"/>
  <c r="D13" i="1"/>
  <c r="D37" i="1"/>
  <c r="D15" i="1"/>
  <c r="D39" i="1"/>
  <c r="D17" i="1"/>
</calcChain>
</file>

<file path=xl/sharedStrings.xml><?xml version="1.0" encoding="utf-8"?>
<sst xmlns="http://schemas.openxmlformats.org/spreadsheetml/2006/main" count="52" uniqueCount="26">
  <si>
    <t>Paiement à vie</t>
  </si>
  <si>
    <t>Commission</t>
  </si>
  <si>
    <t>Paiement pendant 20 ans</t>
  </si>
  <si>
    <t>Paiement pendant 10 ans</t>
  </si>
  <si>
    <t>Commission globale</t>
  </si>
  <si>
    <t>Commission hybride</t>
  </si>
  <si>
    <t>Facteur de VP</t>
  </si>
  <si>
    <t>Paiement à vie/Paiement pendant 20 ans</t>
  </si>
  <si>
    <t> % de comm. ind. au conseiller</t>
  </si>
  <si>
    <t>VP de la rémunération du conseiller (incluant la commission indirecte)</t>
  </si>
  <si>
    <t>Rémunération annuelle du conseiller</t>
  </si>
  <si>
    <t>Période de paiement</t>
  </si>
  <si>
    <t>Intérêts prévus sur la commission</t>
  </si>
  <si>
    <t>Comm. ind. de 1re année</t>
  </si>
  <si>
    <t>Min.</t>
  </si>
  <si>
    <t>Max.</t>
  </si>
  <si>
    <t>Intérêts gagnés</t>
  </si>
  <si>
    <t>Structure de commission globale</t>
  </si>
  <si>
    <t>Structure de commission hybride</t>
  </si>
  <si>
    <t>Année</t>
  </si>
  <si>
    <t>Commission indirecte de première année au conseiller</t>
  </si>
  <si>
    <t>Comparaison de la valeur actualisée de la rémunération du conseiller gagnée sur X années (le nombre d’années où le contrat est demeuré en vigueur).</t>
  </si>
  <si>
    <t>Prime de base</t>
  </si>
  <si>
    <t>Intrants</t>
  </si>
  <si>
    <t>Comparaison de la rémunération du conseiller : dégressive et hybride</t>
  </si>
  <si>
    <t xml:space="preserve">Information
Objectif : Comparer le changement apporté à la structure de commission de la Vie Capitalisation Sun Life avec participation et la structure dégressive. Intrants : 1) Prime de base - la prime de base du contrat établi
  2) Période de paiement - Paiement à vie, Paiement pendant 20 ans, ou Paiement pendant 10 ans
  3) Commission indirecte de première année au conseiller - le % de prime de première année qui devrait être alloué au conseiller
  4) Intérêts prévus sur la commission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</si>
</sst>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%"/>
    <numFmt numFmtId="165" formatCode="#,##0\ [$$-C0C]"/>
    <numFmt numFmtId="166" formatCode="_ * #,##0_ \ [$$-C0C]_ ;_ * \-#,##0\ \ [$$-C0C]_ ;_ * &quot;-&quot;??_ \ [$$-C0C]_ ;_ @_ "/>
    <numFmt numFmtId="167" formatCode="0\ 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4" borderId="2" applyNumberFormat="0" applyFont="0" applyAlignment="0" applyProtection="0"/>
    <xf numFmtId="0" fontId="4" fillId="0" borderId="11" applyNumberFormat="0" applyFill="0" applyAlignment="0" applyProtection="0"/>
  </cellStyleXfs>
  <cellXfs count="27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164" fontId="2" fillId="2" borderId="1" xfId="1" applyNumberFormat="1" applyFont="1" applyFill="1" applyBorder="1"/>
    <xf numFmtId="0" fontId="3" fillId="3" borderId="0" xfId="0" applyFont="1" applyFill="1" applyAlignment="1">
      <alignment horizontal="right"/>
    </xf>
    <xf numFmtId="9" fontId="2" fillId="2" borderId="1" xfId="1" applyFont="1" applyFill="1" applyBorder="1"/>
    <xf numFmtId="9" fontId="0" fillId="3" borderId="0" xfId="1" applyFont="1" applyFill="1"/>
    <xf numFmtId="164" fontId="0" fillId="3" borderId="0" xfId="1" applyNumberFormat="1" applyFont="1" applyFill="1"/>
    <xf numFmtId="9" fontId="0" fillId="3" borderId="0" xfId="0" applyNumberFormat="1" applyFill="1"/>
    <xf numFmtId="0" fontId="2" fillId="2" borderId="1" xfId="3" applyAlignment="1">
      <alignment horizontal="right" inden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vertical="top"/>
    </xf>
    <xf numFmtId="0" fontId="4" fillId="3" borderId="11" xfId="5" applyFill="1"/>
    <xf numFmtId="166" fontId="0" fillId="3" borderId="0" xfId="2" applyNumberFormat="1" applyFont="1" applyFill="1"/>
    <xf numFmtId="167" fontId="2" fillId="2" borderId="1" xfId="1" applyNumberFormat="1" applyFont="1" applyFill="1" applyBorder="1" applyAlignment="1">
      <alignment horizontal="right" indent="1"/>
    </xf>
    <xf numFmtId="165" fontId="2" fillId="2" borderId="1" xfId="2" applyNumberFormat="1" applyFont="1" applyFill="1" applyBorder="1" applyAlignment="1">
      <alignment horizontal="right" indent="1"/>
    </xf>
    <xf numFmtId="0" fontId="3" fillId="4" borderId="3" xfId="4" applyFont="1" applyBorder="1" applyAlignment="1">
      <alignment horizontal="left" vertical="top" wrapText="1" indent="1"/>
    </xf>
    <xf numFmtId="0" fontId="3" fillId="4" borderId="4" xfId="4" applyFont="1" applyBorder="1" applyAlignment="1">
      <alignment horizontal="left" vertical="top" wrapText="1" indent="1"/>
    </xf>
    <xf numFmtId="0" fontId="3" fillId="4" borderId="5" xfId="4" applyFont="1" applyBorder="1" applyAlignment="1">
      <alignment horizontal="left" vertical="top" wrapText="1" indent="1"/>
    </xf>
    <xf numFmtId="0" fontId="3" fillId="4" borderId="6" xfId="4" applyFont="1" applyBorder="1" applyAlignment="1">
      <alignment horizontal="left" vertical="top" wrapText="1" indent="1"/>
    </xf>
    <xf numFmtId="0" fontId="3" fillId="4" borderId="2" xfId="4" applyFont="1" applyAlignment="1">
      <alignment horizontal="left" vertical="top" wrapText="1" indent="1"/>
    </xf>
    <xf numFmtId="0" fontId="3" fillId="4" borderId="7" xfId="4" applyFont="1" applyBorder="1" applyAlignment="1">
      <alignment horizontal="left" vertical="top" wrapText="1" indent="1"/>
    </xf>
    <xf numFmtId="0" fontId="3" fillId="4" borderId="8" xfId="4" applyFont="1" applyBorder="1" applyAlignment="1">
      <alignment horizontal="left" vertical="top" wrapText="1" indent="1"/>
    </xf>
    <xf numFmtId="0" fontId="3" fillId="4" borderId="9" xfId="4" applyFont="1" applyBorder="1" applyAlignment="1">
      <alignment horizontal="left" vertical="top" wrapText="1" indent="1"/>
    </xf>
    <xf numFmtId="0" fontId="3" fillId="4" borderId="10" xfId="4" applyFont="1" applyBorder="1" applyAlignment="1">
      <alignment horizontal="left" vertical="top" wrapText="1" indent="1"/>
    </xf>
    <xf numFmtId="0" fontId="3" fillId="3" borderId="0" xfId="0" applyFont="1" applyFill="1" applyAlignment="1">
      <alignment horizontal="center"/>
    </xf>
  </cellXfs>
  <cellStyles count="6">
    <cellStyle name="Currency" xfId="2" builtinId="4"/>
    <cellStyle name="Heading 1" xfId="5" builtinId="16"/>
    <cellStyle name="Input" xfId="3" builtinId="20"/>
    <cellStyle name="Normal" xfId="0" builtinId="0"/>
    <cellStyle name="Note" xfId="4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Valeur actualisée de la rémunération du conseiller selon la durée du contrat </a:t>
            </a:r>
          </a:p>
          <a:p>
            <a:pPr algn="l">
              <a:defRPr/>
            </a:pPr>
            <a:r>
              <a:rPr lang="en-CA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Commissions dégressives et hybrides</a:t>
            </a:r>
            <a:endParaRPr lang="en-CA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'PV Advisor Comp'!$C$9</c:f>
              <c:strCache>
                <c:ptCount val="1"/>
                <c:pt idx="0">
                  <c:v>Structure de commission globale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'PV Advisor Comp'!$C$10:$C$39</c:f>
              <c:numCache>
                <c:formatCode>_ * #,##0_ \ [$$-C0C]_ ;_ * \-#,##0\ \ [$$-C0C]_ ;_ * "-"??_ \ [$$-C0C]_ ;_ @_ </c:formatCode>
                <c:ptCount val="30"/>
                <c:pt idx="0">
                  <c:v>97999.999999999985</c:v>
                </c:pt>
                <c:pt idx="1">
                  <c:v>102807.69230769228</c:v>
                </c:pt>
                <c:pt idx="2">
                  <c:v>107430.47337278104</c:v>
                </c:pt>
                <c:pt idx="3">
                  <c:v>109652.96426945835</c:v>
                </c:pt>
                <c:pt idx="4">
                  <c:v>111789.97474703265</c:v>
                </c:pt>
                <c:pt idx="5">
                  <c:v>113844.79251393102</c:v>
                </c:pt>
                <c:pt idx="6">
                  <c:v>115820.5788282564</c:v>
                </c:pt>
                <c:pt idx="7">
                  <c:v>117720.37336126156</c:v>
                </c:pt>
                <c:pt idx="8">
                  <c:v>119547.09887376652</c:v>
                </c:pt>
                <c:pt idx="9">
                  <c:v>121303.56571271359</c:v>
                </c:pt>
                <c:pt idx="10">
                  <c:v>121303.56571271359</c:v>
                </c:pt>
                <c:pt idx="11">
                  <c:v>121303.56571271359</c:v>
                </c:pt>
                <c:pt idx="12">
                  <c:v>121303.56571271359</c:v>
                </c:pt>
                <c:pt idx="13">
                  <c:v>121303.56571271359</c:v>
                </c:pt>
                <c:pt idx="14">
                  <c:v>121303.56571271359</c:v>
                </c:pt>
                <c:pt idx="15">
                  <c:v>121303.56571271359</c:v>
                </c:pt>
                <c:pt idx="16">
                  <c:v>121303.56571271359</c:v>
                </c:pt>
                <c:pt idx="17">
                  <c:v>121303.56571271359</c:v>
                </c:pt>
                <c:pt idx="18">
                  <c:v>121303.56571271359</c:v>
                </c:pt>
                <c:pt idx="19">
                  <c:v>121303.56571271359</c:v>
                </c:pt>
                <c:pt idx="20">
                  <c:v>121303.56571271359</c:v>
                </c:pt>
                <c:pt idx="21">
                  <c:v>121303.56571271359</c:v>
                </c:pt>
                <c:pt idx="22">
                  <c:v>121303.56571271359</c:v>
                </c:pt>
                <c:pt idx="23">
                  <c:v>121303.56571271359</c:v>
                </c:pt>
                <c:pt idx="24">
                  <c:v>121303.56571271359</c:v>
                </c:pt>
                <c:pt idx="25">
                  <c:v>121303.56571271359</c:v>
                </c:pt>
                <c:pt idx="26">
                  <c:v>121303.56571271359</c:v>
                </c:pt>
                <c:pt idx="27">
                  <c:v>121303.56571271359</c:v>
                </c:pt>
                <c:pt idx="28">
                  <c:v>121303.56571271359</c:v>
                </c:pt>
                <c:pt idx="29">
                  <c:v>121303.56571271359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7-467F-92D4-9355D9653156}"/>
            </c:ext>
          </c:extLst>
        </c:ser>
        <c:ser>
          <c:idx val="2"/>
          <c:order val="1"/>
          <c:tx>
            <c:strRef>
              <c:f>'PV Advisor Comp'!$D$9</c:f>
              <c:strCache>
                <c:ptCount val="1"/>
                <c:pt idx="0">
                  <c:v>Structure de commission hybride</c:v>
                </c:pt>
              </c:strCache>
            </c:strRef>
          </c:tx>
          <c:spPr>
            <a:ln w="28575" cap="rnd">
              <a:solidFill>
                <a:schemeClr val="tx2">
                  <a:lumMod val="90000"/>
                  <a:lumOff val="1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'PV Advisor Comp'!$D$10:$D$39</c:f>
              <c:numCache>
                <c:formatCode>_ * #,##0_ \ [$$-C0C]_ ;_ * \-#,##0\ \ [$$-C0C]_ ;_ * "-"??_ \ [$$-C0C]_ ;_ @_ </c:formatCode>
                <c:ptCount val="30"/>
                <c:pt idx="0">
                  <c:v>48999.999999999993</c:v>
                </c:pt>
                <c:pt idx="1">
                  <c:v>58615.384615384617</c:v>
                </c:pt>
                <c:pt idx="2">
                  <c:v>67860.94674556212</c:v>
                </c:pt>
                <c:pt idx="3">
                  <c:v>76750.910332271276</c:v>
                </c:pt>
                <c:pt idx="4">
                  <c:v>85298.952242568543</c:v>
                </c:pt>
                <c:pt idx="5">
                  <c:v>93518.223310162037</c:v>
                </c:pt>
                <c:pt idx="6">
                  <c:v>101421.36856746351</c:v>
                </c:pt>
                <c:pt idx="7">
                  <c:v>109020.54669948413</c:v>
                </c:pt>
                <c:pt idx="8">
                  <c:v>116327.44874950398</c:v>
                </c:pt>
                <c:pt idx="9">
                  <c:v>123353.31610529228</c:v>
                </c:pt>
                <c:pt idx="10">
                  <c:v>123353.31610529228</c:v>
                </c:pt>
                <c:pt idx="11">
                  <c:v>123353.31610529228</c:v>
                </c:pt>
                <c:pt idx="12">
                  <c:v>123353.31610529228</c:v>
                </c:pt>
                <c:pt idx="13">
                  <c:v>123353.31610529228</c:v>
                </c:pt>
                <c:pt idx="14">
                  <c:v>123353.31610529228</c:v>
                </c:pt>
                <c:pt idx="15">
                  <c:v>123353.31610529228</c:v>
                </c:pt>
                <c:pt idx="16">
                  <c:v>123353.31610529228</c:v>
                </c:pt>
                <c:pt idx="17">
                  <c:v>123353.31610529228</c:v>
                </c:pt>
                <c:pt idx="18">
                  <c:v>123353.31610529228</c:v>
                </c:pt>
                <c:pt idx="19">
                  <c:v>123353.31610529228</c:v>
                </c:pt>
                <c:pt idx="20">
                  <c:v>123353.31610529228</c:v>
                </c:pt>
                <c:pt idx="21">
                  <c:v>123353.31610529228</c:v>
                </c:pt>
                <c:pt idx="22">
                  <c:v>123353.31610529228</c:v>
                </c:pt>
                <c:pt idx="23">
                  <c:v>123353.31610529228</c:v>
                </c:pt>
                <c:pt idx="24">
                  <c:v>123353.31610529228</c:v>
                </c:pt>
                <c:pt idx="25">
                  <c:v>123353.31610529228</c:v>
                </c:pt>
                <c:pt idx="26">
                  <c:v>123353.31610529228</c:v>
                </c:pt>
                <c:pt idx="27">
                  <c:v>123353.31610529228</c:v>
                </c:pt>
                <c:pt idx="28">
                  <c:v>123353.31610529228</c:v>
                </c:pt>
                <c:pt idx="29">
                  <c:v>123353.31610529228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7-467F-92D4-9355D9653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396383"/>
        <c:axId val="1074425663"/>
      </c:lineChart>
      <c:catAx>
        <c:axId val="10743963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425663"/>
        <c:crosses val="autoZero"/>
        <c:auto val="1"/>
        <c:lblAlgn val="ctr"/>
        <c:lblOffset val="100"/>
        <c:tickLblSkip val="2"/>
        <c:noMultiLvlLbl val="0"/>
      </c:catAx>
      <c:valAx>
        <c:axId val="107442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\ [$$-C0C]_ ;_ * \-#,##0\ \ [$$-C0C]_ ;_ * &quot;-&quot;??_ \ [$$-C0C]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9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235151</xdr:colOff>
      <xdr:row>11</xdr:row>
      <xdr:rowOff>170207</xdr:rowOff>
    </xdr:from>
    <xdr:to>
      <xdr:col>9</xdr:col>
      <xdr:colOff>217224</xdr:colOff>
      <xdr:row>30</xdr:row>
      <xdr:rowOff>70815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8DEBCA-D303-4A36-B472-CBCDD22BC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DF26-D7F4-47FC-B792-3E6E8132F6E2}">
  <dimension ref="B2:AH21"/>
  <sheetViews>
    <sheetView tabSelected="1" zoomScaleNormal="100" workbookViewId="0">
      <selection activeCell="I7" sqref="I7"/>
    </sheetView>
  </sheetViews>
  <sheetFormatPr defaultColWidth="9.140625" defaultRowHeight="15" x14ac:dyDescent="0.25"/>
  <cols>
    <col min="1" max="1" width="9.140625" style="1"/>
    <col min="2" max="2" width="49.7109375" style="1" customWidth="1"/>
    <col min="3" max="3" width="24.85546875" style="1" bestFit="1" customWidth="1"/>
    <col min="4" max="16384" width="9.140625" style="1"/>
  </cols>
  <sheetData>
    <row r="2" spans="2:34" ht="20.25" thickBot="1" x14ac:dyDescent="0.35">
      <c r="B2" s="13" t="s">
        <v>24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2:34" ht="15.75" thickTop="1" x14ac:dyDescent="0.25">
      <c r="B3" s="1" t="s">
        <v>21</v>
      </c>
    </row>
    <row r="4" spans="2:34" ht="15.75" thickBot="1" x14ac:dyDescent="0.3"/>
    <row r="5" spans="2:34" ht="15" customHeight="1" x14ac:dyDescent="0.25">
      <c r="L5" s="17" t="s">
        <v>25</v>
      </c>
      <c r="M5" s="18"/>
      <c r="N5" s="18"/>
      <c r="O5" s="18"/>
      <c r="P5" s="18"/>
      <c r="Q5" s="18"/>
      <c r="R5" s="18"/>
      <c r="S5" s="18"/>
      <c r="T5" s="19"/>
    </row>
    <row r="6" spans="2:34" x14ac:dyDescent="0.25">
      <c r="C6" s="2" t="s">
        <v>23</v>
      </c>
      <c r="L6" s="20"/>
      <c r="M6" s="21"/>
      <c r="N6" s="21"/>
      <c r="O6" s="21"/>
      <c r="P6" s="21"/>
      <c r="Q6" s="21"/>
      <c r="R6" s="21"/>
      <c r="S6" s="21"/>
      <c r="T6" s="22"/>
    </row>
    <row r="7" spans="2:34" x14ac:dyDescent="0.25">
      <c r="B7" s="3" t="s">
        <v>22</v>
      </c>
      <c r="C7" s="16">
        <v>100000</v>
      </c>
      <c r="L7" s="20"/>
      <c r="M7" s="21"/>
      <c r="N7" s="21"/>
      <c r="O7" s="21"/>
      <c r="P7" s="21"/>
      <c r="Q7" s="21"/>
      <c r="R7" s="21"/>
      <c r="S7" s="21"/>
      <c r="T7" s="22"/>
    </row>
    <row r="8" spans="2:34" x14ac:dyDescent="0.25">
      <c r="B8" s="3" t="s">
        <v>11</v>
      </c>
      <c r="C8" s="10" t="s">
        <v>3</v>
      </c>
      <c r="L8" s="20"/>
      <c r="M8" s="21"/>
      <c r="N8" s="21"/>
      <c r="O8" s="21"/>
      <c r="P8" s="21"/>
      <c r="Q8" s="21"/>
      <c r="R8" s="21"/>
      <c r="S8" s="21"/>
      <c r="T8" s="22"/>
    </row>
    <row r="9" spans="2:34" x14ac:dyDescent="0.25">
      <c r="B9" s="3" t="s">
        <v>20</v>
      </c>
      <c r="C9" s="15">
        <v>1.8</v>
      </c>
      <c r="L9" s="20"/>
      <c r="M9" s="21"/>
      <c r="N9" s="21"/>
      <c r="O9" s="21"/>
      <c r="P9" s="21"/>
      <c r="Q9" s="21"/>
      <c r="R9" s="21"/>
      <c r="S9" s="21"/>
      <c r="T9" s="22"/>
    </row>
    <row r="10" spans="2:34" x14ac:dyDescent="0.25">
      <c r="B10" s="3" t="s">
        <v>12</v>
      </c>
      <c r="C10" s="15">
        <v>0.04</v>
      </c>
      <c r="L10" s="20"/>
      <c r="M10" s="21"/>
      <c r="N10" s="21"/>
      <c r="O10" s="21"/>
      <c r="P10" s="21"/>
      <c r="Q10" s="21"/>
      <c r="R10" s="21"/>
      <c r="S10" s="21"/>
      <c r="T10" s="22"/>
    </row>
    <row r="11" spans="2:34" x14ac:dyDescent="0.25">
      <c r="L11" s="20"/>
      <c r="M11" s="21"/>
      <c r="N11" s="21"/>
      <c r="O11" s="21"/>
      <c r="P11" s="21"/>
      <c r="Q11" s="21"/>
      <c r="R11" s="21"/>
      <c r="S11" s="21"/>
      <c r="T11" s="22"/>
    </row>
    <row r="12" spans="2:34" x14ac:dyDescent="0.25">
      <c r="L12" s="20"/>
      <c r="M12" s="21"/>
      <c r="N12" s="21"/>
      <c r="O12" s="21"/>
      <c r="P12" s="21"/>
      <c r="Q12" s="21"/>
      <c r="R12" s="21"/>
      <c r="S12" s="21"/>
      <c r="T12" s="22"/>
    </row>
    <row r="13" spans="2:34" x14ac:dyDescent="0.25">
      <c r="L13" s="20"/>
      <c r="M13" s="21"/>
      <c r="N13" s="21"/>
      <c r="O13" s="21"/>
      <c r="P13" s="21"/>
      <c r="Q13" s="21"/>
      <c r="R13" s="21"/>
      <c r="S13" s="21"/>
      <c r="T13" s="22"/>
    </row>
    <row r="14" spans="2:34" x14ac:dyDescent="0.25">
      <c r="L14" s="20"/>
      <c r="M14" s="21"/>
      <c r="N14" s="21"/>
      <c r="O14" s="21"/>
      <c r="P14" s="21"/>
      <c r="Q14" s="21"/>
      <c r="R14" s="21"/>
      <c r="S14" s="21"/>
      <c r="T14" s="22"/>
    </row>
    <row r="15" spans="2:34" x14ac:dyDescent="0.25">
      <c r="L15" s="20"/>
      <c r="M15" s="21"/>
      <c r="N15" s="21"/>
      <c r="O15" s="21"/>
      <c r="P15" s="21"/>
      <c r="Q15" s="21"/>
      <c r="R15" s="21"/>
      <c r="S15" s="21"/>
      <c r="T15" s="22"/>
    </row>
    <row r="16" spans="2:34" x14ac:dyDescent="0.25">
      <c r="L16" s="20"/>
      <c r="M16" s="21"/>
      <c r="N16" s="21"/>
      <c r="O16" s="21"/>
      <c r="P16" s="21"/>
      <c r="Q16" s="21"/>
      <c r="R16" s="21"/>
      <c r="S16" s="21"/>
      <c r="T16" s="22"/>
    </row>
    <row r="17" spans="11:20" x14ac:dyDescent="0.25">
      <c r="L17" s="20"/>
      <c r="M17" s="21"/>
      <c r="N17" s="21"/>
      <c r="O17" s="21"/>
      <c r="P17" s="21"/>
      <c r="Q17" s="21"/>
      <c r="R17" s="21"/>
      <c r="S17" s="21"/>
      <c r="T17" s="22"/>
    </row>
    <row r="18" spans="11:20" ht="15.75" thickBot="1" x14ac:dyDescent="0.3">
      <c r="L18" s="23"/>
      <c r="M18" s="24"/>
      <c r="N18" s="24"/>
      <c r="O18" s="24"/>
      <c r="P18" s="24"/>
      <c r="Q18" s="24"/>
      <c r="R18" s="24"/>
      <c r="S18" s="24"/>
      <c r="T18" s="25"/>
    </row>
    <row r="19" spans="11:20" x14ac:dyDescent="0.25">
      <c r="K19" s="12"/>
      <c r="L19" s="12"/>
      <c r="M19" s="12"/>
      <c r="N19" s="12"/>
      <c r="O19" s="12"/>
      <c r="P19" s="12"/>
      <c r="Q19" s="12"/>
      <c r="R19" s="12"/>
      <c r="S19" s="12"/>
    </row>
    <row r="20" spans="11:20" x14ac:dyDescent="0.25">
      <c r="K20" s="12"/>
      <c r="L20" s="12"/>
      <c r="M20" s="12"/>
      <c r="N20" s="12"/>
      <c r="O20" s="12"/>
      <c r="P20" s="12"/>
      <c r="Q20" s="12"/>
      <c r="R20" s="12"/>
      <c r="S20" s="12"/>
    </row>
    <row r="21" spans="11:20" x14ac:dyDescent="0.25">
      <c r="K21" s="12"/>
      <c r="L21" s="12"/>
      <c r="M21" s="12"/>
      <c r="N21" s="12"/>
      <c r="O21" s="12"/>
      <c r="P21" s="12"/>
      <c r="Q21" s="12"/>
      <c r="R21" s="12"/>
      <c r="S21" s="12"/>
    </row>
  </sheetData>
  <sheetProtection algorithmName="SHA-512" hashValue="Lb82U1EmG6GFKlP8PbQEwQqDPNPf0GK5z+qsLdJ7jRgTXRpYQDrxVn84A7SeDhDWrynnkaHKQNQ9W547NfK6eg==" saltValue="S+D8DFBeaD9JKc20DnQ+NQ==" spinCount="100000" sheet="1" formatCells="0" formatColumns="0" formatRows="0" insertColumns="0" insertRows="0" insertHyperlinks="0" deleteColumns="0" deleteRows="0" sort="0" autoFilter="0" pivotTables="0"/>
  <protectedRanges>
    <protectedRange sqref="C7:C10" name="Inputs"/>
  </protectedRanges>
  <mergeCells count="1">
    <mergeCell ref="L5:T18"/>
  </mergeCells>
  <dataValidations count="1">
    <dataValidation type="whole" allowBlank="1" showInputMessage="1" showErrorMessage="1" sqref="C7" xr:uid="{B280C41D-3739-4DA4-B042-523DBCB7EDC0}">
      <formula1>0</formula1>
      <formula2>100000000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decimal" allowBlank="1" showInputMessage="1" showErrorMessage="1" errorTitle="Non valide" error="Le taux d’intérêt doit se situer entre 0 et 6 %." xr:uid="{13564161-4E77-49FF-800C-566B8D99115A}">
          <x14:formula1>
            <xm:f>'Data Validation'!$G$4</xm:f>
          </x14:formula1>
          <x14:formula2>
            <xm:f>'Data Validation'!$G$5</xm:f>
          </x14:formula2>
          <xm:sqref>C10</xm:sqref>
        </x14:dataValidation>
        <x14:dataValidation type="decimal" allowBlank="1" showInputMessage="1" showErrorMessage="1" errorTitle="Commission indirecte non valide" error="Le % de la commission indirecte doit se situer entre 0 et 205 %." xr:uid="{57F9A2F1-6A30-41C2-B947-44AF04999ED6}">
          <x14:formula1>
            <xm:f>'Data Validation'!$F$4</xm:f>
          </x14:formula1>
          <x14:formula2>
            <xm:f>'Data Validation'!$F$5</xm:f>
          </x14:formula2>
          <xm:sqref>C9</xm:sqref>
        </x14:dataValidation>
        <x14:dataValidation type="list" allowBlank="1" showInputMessage="1" showErrorMessage="1" xr:uid="{11F0EB1D-E901-4746-8BE9-84A1DC1249FC}">
          <x14:formula1>
            <xm:f>'Data Validation'!$C$4:$C$6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C48A-F535-46F1-B51E-CA9F13EB386A}">
  <dimension ref="C3:G6"/>
  <sheetViews>
    <sheetView workbookViewId="0">
      <selection activeCell="G14" sqref="G14:H14"/>
    </sheetView>
  </sheetViews>
  <sheetFormatPr defaultColWidth="9.140625" defaultRowHeight="15" x14ac:dyDescent="0.25"/>
  <cols>
    <col min="1" max="2" width="9.140625" style="1"/>
    <col min="3" max="3" width="14.28515625" style="1" customWidth="1"/>
    <col min="4" max="5" width="9.140625" style="1"/>
    <col min="6" max="6" width="14.28515625" style="1" customWidth="1"/>
    <col min="7" max="7" width="15.85546875" style="1" customWidth="1"/>
    <col min="8" max="16384" width="9.140625" style="1"/>
  </cols>
  <sheetData>
    <row r="3" spans="3:7" x14ac:dyDescent="0.25">
      <c r="C3" s="3" t="s">
        <v>11</v>
      </c>
      <c r="F3" s="3" t="s">
        <v>13</v>
      </c>
      <c r="G3" s="3" t="s">
        <v>16</v>
      </c>
    </row>
    <row r="4" spans="3:7" x14ac:dyDescent="0.25">
      <c r="C4" s="1" t="s">
        <v>0</v>
      </c>
      <c r="E4" s="1" t="s">
        <v>14</v>
      </c>
      <c r="F4" s="7">
        <v>0</v>
      </c>
      <c r="G4" s="9">
        <v>0</v>
      </c>
    </row>
    <row r="5" spans="3:7" x14ac:dyDescent="0.25">
      <c r="C5" s="1" t="s">
        <v>2</v>
      </c>
      <c r="E5" s="1" t="s">
        <v>15</v>
      </c>
      <c r="F5" s="7">
        <v>2.0499999999999998</v>
      </c>
      <c r="G5" s="9">
        <v>0.06</v>
      </c>
    </row>
    <row r="6" spans="3:7" x14ac:dyDescent="0.25">
      <c r="C6" s="1" t="s">
        <v>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4278-5EF5-40FE-8431-5C6955B7A2A2}">
  <dimension ref="B2:V39"/>
  <sheetViews>
    <sheetView topLeftCell="A2" zoomScale="85" zoomScaleNormal="85" workbookViewId="0">
      <selection activeCell="G14" sqref="G14:H14"/>
    </sheetView>
  </sheetViews>
  <sheetFormatPr defaultColWidth="9.140625" defaultRowHeight="15" x14ac:dyDescent="0.25"/>
  <cols>
    <col min="1" max="2" width="9.140625" style="1"/>
    <col min="3" max="4" width="16.42578125" style="1" customWidth="1"/>
    <col min="5" max="7" width="9.140625" style="1"/>
    <col min="8" max="13" width="13.42578125" style="1" customWidth="1"/>
    <col min="14" max="16" width="9.140625" style="1"/>
    <col min="17" max="22" width="13.42578125" style="1" customWidth="1"/>
    <col min="23" max="16384" width="9.140625" style="1"/>
  </cols>
  <sheetData>
    <row r="2" spans="2:22" x14ac:dyDescent="0.25">
      <c r="C2" s="5" t="s">
        <v>6</v>
      </c>
      <c r="D2" s="4">
        <f>Interest</f>
        <v>0.04</v>
      </c>
    </row>
    <row r="3" spans="2:22" x14ac:dyDescent="0.25">
      <c r="C3" s="5" t="s">
        <v>8</v>
      </c>
      <c r="D3" s="6">
        <f>Override</f>
        <v>1.8</v>
      </c>
    </row>
    <row r="4" spans="2:22" x14ac:dyDescent="0.25">
      <c r="G4" s="3"/>
    </row>
    <row r="5" spans="2:22" ht="14.25" customHeight="1" x14ac:dyDescent="0.25">
      <c r="G5" s="3"/>
    </row>
    <row r="6" spans="2:22" x14ac:dyDescent="0.25">
      <c r="H6" s="26" t="s">
        <v>9</v>
      </c>
      <c r="I6" s="26"/>
      <c r="J6" s="26"/>
      <c r="K6" s="26"/>
      <c r="L6" s="26"/>
      <c r="M6" s="26"/>
      <c r="Q6" s="26" t="s">
        <v>10</v>
      </c>
      <c r="R6" s="26"/>
      <c r="S6" s="26"/>
      <c r="T6" s="26"/>
      <c r="U6" s="26"/>
      <c r="V6" s="26"/>
    </row>
    <row r="7" spans="2:22" x14ac:dyDescent="0.25">
      <c r="H7" s="26" t="s">
        <v>4</v>
      </c>
      <c r="I7" s="26"/>
      <c r="J7" s="26"/>
      <c r="K7" s="26" t="s">
        <v>5</v>
      </c>
      <c r="L7" s="26"/>
      <c r="M7" s="26"/>
      <c r="Q7" s="26" t="s">
        <v>4</v>
      </c>
      <c r="R7" s="26"/>
      <c r="S7" s="26"/>
      <c r="T7" s="26" t="s">
        <v>5</v>
      </c>
      <c r="U7" s="26"/>
      <c r="V7" s="26"/>
    </row>
    <row r="8" spans="2:22" x14ac:dyDescent="0.25">
      <c r="H8" s="2" t="s">
        <v>0</v>
      </c>
      <c r="I8" s="2" t="s">
        <v>2</v>
      </c>
      <c r="J8" s="2" t="s">
        <v>3</v>
      </c>
      <c r="K8" s="2" t="s">
        <v>0</v>
      </c>
      <c r="L8" s="2" t="s">
        <v>2</v>
      </c>
      <c r="M8" s="2" t="s">
        <v>3</v>
      </c>
      <c r="Q8" s="2" t="s">
        <v>7</v>
      </c>
      <c r="R8" s="2" t="s">
        <v>2</v>
      </c>
      <c r="S8" s="2" t="s">
        <v>3</v>
      </c>
      <c r="T8" s="2" t="s">
        <v>0</v>
      </c>
      <c r="U8" s="2" t="s">
        <v>2</v>
      </c>
      <c r="V8" s="2" t="s">
        <v>3</v>
      </c>
    </row>
    <row r="9" spans="2:22" ht="45" x14ac:dyDescent="0.25">
      <c r="B9" s="3" t="s">
        <v>19</v>
      </c>
      <c r="C9" s="11" t="s">
        <v>17</v>
      </c>
      <c r="D9" s="11" t="s">
        <v>18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1</v>
      </c>
      <c r="M9" s="2" t="s">
        <v>1</v>
      </c>
      <c r="Q9" s="2" t="s">
        <v>1</v>
      </c>
      <c r="R9" s="2" t="s">
        <v>1</v>
      </c>
      <c r="S9" s="2" t="s">
        <v>1</v>
      </c>
      <c r="T9" s="2" t="s">
        <v>1</v>
      </c>
      <c r="U9" s="2" t="s">
        <v>1</v>
      </c>
      <c r="V9" s="2" t="s">
        <v>1</v>
      </c>
    </row>
    <row r="10" spans="2:22" x14ac:dyDescent="0.25">
      <c r="B10" s="1">
        <v>1</v>
      </c>
      <c r="C10" s="14">
        <f t="shared" ref="C10:C39" si="0">Premium*IF(PayPeriod="Life-Pay",H10,IF(PayPeriod="20-Pay",I10,J10))</f>
        <v>97999.999999999985</v>
      </c>
      <c r="D10" s="14">
        <f t="shared" ref="D10:D39" si="1">Premium*IF(PayPeriod="Life-Pay",K10,IF(PayPeriod="20-Pay",L10,M10))</f>
        <v>48999.999999999993</v>
      </c>
      <c r="G10" s="1">
        <v>1</v>
      </c>
      <c r="H10" s="7">
        <f t="shared" ref="H10:M10" si="2">+Q10*(1+$D$3)</f>
        <v>1.4</v>
      </c>
      <c r="I10" s="7">
        <f t="shared" si="2"/>
        <v>1.4</v>
      </c>
      <c r="J10" s="7">
        <f t="shared" si="2"/>
        <v>0.97999999999999987</v>
      </c>
      <c r="K10" s="7">
        <f t="shared" si="2"/>
        <v>0.7</v>
      </c>
      <c r="L10" s="7">
        <f t="shared" si="2"/>
        <v>0.7</v>
      </c>
      <c r="M10" s="7">
        <f t="shared" si="2"/>
        <v>0.48999999999999994</v>
      </c>
      <c r="P10" s="1">
        <v>1</v>
      </c>
      <c r="Q10" s="8">
        <v>0.5</v>
      </c>
      <c r="R10" s="8">
        <v>0.5</v>
      </c>
      <c r="S10" s="8">
        <v>0.35</v>
      </c>
      <c r="T10" s="8">
        <v>0.25</v>
      </c>
      <c r="U10" s="8">
        <v>0.25</v>
      </c>
      <c r="V10" s="8">
        <v>0.17499999999999999</v>
      </c>
    </row>
    <row r="11" spans="2:22" x14ac:dyDescent="0.25">
      <c r="B11" s="1">
        <f>1+B10</f>
        <v>2</v>
      </c>
      <c r="C11" s="14">
        <f t="shared" si="0"/>
        <v>102807.69230769228</v>
      </c>
      <c r="D11" s="14">
        <f t="shared" si="1"/>
        <v>58615.384615384617</v>
      </c>
      <c r="G11" s="1">
        <f>1+G10</f>
        <v>2</v>
      </c>
      <c r="H11" s="7">
        <f>+Q$10*(1+$D$3)+NPV($D$2,Q$11:Q11)</f>
        <v>1.448076923076923</v>
      </c>
      <c r="I11" s="7">
        <f>+R$10*(1+$D$3)+NPV($D$2,R$11:R11)</f>
        <v>1.448076923076923</v>
      </c>
      <c r="J11" s="7">
        <f>+S$10*(1+$D$3)+NPV($D$2,S$11:S11)</f>
        <v>1.0280769230769229</v>
      </c>
      <c r="K11" s="7">
        <f>+T$10*(1+$D$3)+NPV($D$2,T$11:T11)</f>
        <v>0.7961538461538461</v>
      </c>
      <c r="L11" s="7">
        <f>+U$10*(1+$D$3)+NPV($D$2,U$11:U11)</f>
        <v>0.7961538461538461</v>
      </c>
      <c r="M11" s="7">
        <f>+V$10*(1+$D$3)+NPV($D$2,V$11:V11)</f>
        <v>0.58615384615384614</v>
      </c>
      <c r="P11" s="1">
        <f>1+P10</f>
        <v>2</v>
      </c>
      <c r="Q11" s="8">
        <v>0.05</v>
      </c>
      <c r="R11" s="8">
        <v>0.05</v>
      </c>
      <c r="S11" s="8">
        <v>0.05</v>
      </c>
      <c r="T11" s="8">
        <v>0.1</v>
      </c>
      <c r="U11" s="8">
        <v>0.1</v>
      </c>
      <c r="V11" s="8">
        <v>0.1</v>
      </c>
    </row>
    <row r="12" spans="2:22" x14ac:dyDescent="0.25">
      <c r="B12" s="1">
        <f t="shared" ref="B12:B39" si="3">1+B11</f>
        <v>3</v>
      </c>
      <c r="C12" s="14">
        <f t="shared" si="0"/>
        <v>107430.47337278104</v>
      </c>
      <c r="D12" s="14">
        <f t="shared" si="1"/>
        <v>67860.94674556212</v>
      </c>
      <c r="G12" s="1">
        <f t="shared" ref="G12:G39" si="4">1+G11</f>
        <v>3</v>
      </c>
      <c r="H12" s="7">
        <f>+Q$10*(1+$D$3)+NPV($D$2,Q$11:Q12)</f>
        <v>1.4943047337278106</v>
      </c>
      <c r="I12" s="7">
        <f>+R$10*(1+$D$3)+NPV($D$2,R$11:R12)</f>
        <v>1.4943047337278106</v>
      </c>
      <c r="J12" s="7">
        <f>+S$10*(1+$D$3)+NPV($D$2,S$11:S12)</f>
        <v>1.0743047337278104</v>
      </c>
      <c r="K12" s="7">
        <f>+T$10*(1+$D$3)+NPV($D$2,T$11:T12)</f>
        <v>0.8886094674556213</v>
      </c>
      <c r="L12" s="7">
        <f>+U$10*(1+$D$3)+NPV($D$2,U$11:U12)</f>
        <v>0.8886094674556213</v>
      </c>
      <c r="M12" s="7">
        <f>+V$10*(1+$D$3)+NPV($D$2,V$11:V12)</f>
        <v>0.67860946745562123</v>
      </c>
      <c r="P12" s="1">
        <f t="shared" ref="P12:P39" si="5">1+P11</f>
        <v>3</v>
      </c>
      <c r="Q12" s="8">
        <v>0.05</v>
      </c>
      <c r="R12" s="8">
        <v>0.05</v>
      </c>
      <c r="S12" s="8">
        <v>0.05</v>
      </c>
      <c r="T12" s="8">
        <v>0.1</v>
      </c>
      <c r="U12" s="8">
        <v>0.1</v>
      </c>
      <c r="V12" s="8">
        <v>0.1</v>
      </c>
    </row>
    <row r="13" spans="2:22" x14ac:dyDescent="0.25">
      <c r="B13" s="1">
        <f t="shared" si="3"/>
        <v>4</v>
      </c>
      <c r="C13" s="14">
        <f t="shared" si="0"/>
        <v>109652.96426945835</v>
      </c>
      <c r="D13" s="14">
        <f t="shared" si="1"/>
        <v>76750.910332271276</v>
      </c>
      <c r="G13" s="1">
        <f t="shared" si="4"/>
        <v>4</v>
      </c>
      <c r="H13" s="7">
        <f>+Q$10*(1+$D$3)+NPV($D$2,Q$11:Q13)</f>
        <v>1.5165296426945833</v>
      </c>
      <c r="I13" s="7">
        <f>+R$10*(1+$D$3)+NPV($D$2,R$11:R13)</f>
        <v>1.5165296426945833</v>
      </c>
      <c r="J13" s="7">
        <f>+S$10*(1+$D$3)+NPV($D$2,S$11:S13)</f>
        <v>1.0965296426945834</v>
      </c>
      <c r="K13" s="7">
        <f>+T$10*(1+$D$3)+NPV($D$2,T$11:T13)</f>
        <v>0.97750910332271279</v>
      </c>
      <c r="L13" s="7">
        <f>+U$10*(1+$D$3)+NPV($D$2,U$11:U13)</f>
        <v>0.97750910332271279</v>
      </c>
      <c r="M13" s="7">
        <f>+V$10*(1+$D$3)+NPV($D$2,V$11:V13)</f>
        <v>0.76750910332271272</v>
      </c>
      <c r="P13" s="1">
        <f t="shared" si="5"/>
        <v>4</v>
      </c>
      <c r="Q13" s="8">
        <v>2.5000000000000001E-2</v>
      </c>
      <c r="R13" s="8">
        <v>2.5000000000000001E-2</v>
      </c>
      <c r="S13" s="8">
        <v>2.5000000000000001E-2</v>
      </c>
      <c r="T13" s="8">
        <v>0.1</v>
      </c>
      <c r="U13" s="8">
        <v>0.1</v>
      </c>
      <c r="V13" s="8">
        <v>0.1</v>
      </c>
    </row>
    <row r="14" spans="2:22" x14ac:dyDescent="0.25">
      <c r="B14" s="1">
        <f t="shared" si="3"/>
        <v>5</v>
      </c>
      <c r="C14" s="14">
        <f t="shared" si="0"/>
        <v>111789.97474703265</v>
      </c>
      <c r="D14" s="14">
        <f t="shared" si="1"/>
        <v>85298.952242568543</v>
      </c>
      <c r="G14" s="1">
        <f t="shared" si="4"/>
        <v>5</v>
      </c>
      <c r="H14" s="7">
        <f>+Q$10*(1+$D$3)+NPV($D$2,Q$11:Q14)</f>
        <v>1.5378997474703267</v>
      </c>
      <c r="I14" s="7">
        <f>+R$10*(1+$D$3)+NPV($D$2,R$11:R14)</f>
        <v>1.5378997474703267</v>
      </c>
      <c r="J14" s="7">
        <f>+S$10*(1+$D$3)+NPV($D$2,S$11:S14)</f>
        <v>1.1178997474703265</v>
      </c>
      <c r="K14" s="7">
        <f>+T$10*(1+$D$3)+NPV($D$2,T$11:T14)</f>
        <v>1.0629895224256853</v>
      </c>
      <c r="L14" s="7">
        <f>+U$10*(1+$D$3)+NPV($D$2,U$11:U14)</f>
        <v>1.0629895224256853</v>
      </c>
      <c r="M14" s="7">
        <f>+V$10*(1+$D$3)+NPV($D$2,V$11:V14)</f>
        <v>0.85298952242568538</v>
      </c>
      <c r="P14" s="1">
        <f t="shared" si="5"/>
        <v>5</v>
      </c>
      <c r="Q14" s="8">
        <v>2.5000000000000001E-2</v>
      </c>
      <c r="R14" s="8">
        <v>2.5000000000000001E-2</v>
      </c>
      <c r="S14" s="8">
        <v>2.5000000000000001E-2</v>
      </c>
      <c r="T14" s="8">
        <v>0.1</v>
      </c>
      <c r="U14" s="8">
        <v>0.1</v>
      </c>
      <c r="V14" s="8">
        <v>0.1</v>
      </c>
    </row>
    <row r="15" spans="2:22" x14ac:dyDescent="0.25">
      <c r="B15" s="1">
        <f t="shared" si="3"/>
        <v>6</v>
      </c>
      <c r="C15" s="14">
        <f t="shared" si="0"/>
        <v>113844.79251393102</v>
      </c>
      <c r="D15" s="14">
        <f t="shared" si="1"/>
        <v>93518.223310162037</v>
      </c>
      <c r="G15" s="1">
        <f t="shared" si="4"/>
        <v>6</v>
      </c>
      <c r="H15" s="7">
        <f>+Q$10*(1+$D$3)+NPV($D$2,Q$11:Q15)</f>
        <v>1.5584479251393104</v>
      </c>
      <c r="I15" s="7">
        <f>+R$10*(1+$D$3)+NPV($D$2,R$11:R15)</f>
        <v>1.5584479251393104</v>
      </c>
      <c r="J15" s="7">
        <f>+S$10*(1+$D$3)+NPV($D$2,S$11:S15)</f>
        <v>1.1384479251393103</v>
      </c>
      <c r="K15" s="7">
        <f>+T$10*(1+$D$3)+NPV($D$2,T$11:T15)</f>
        <v>1.1451822331016204</v>
      </c>
      <c r="L15" s="7">
        <f>+U$10*(1+$D$3)+NPV($D$2,U$11:U15)</f>
        <v>1.1451822331016204</v>
      </c>
      <c r="M15" s="7">
        <f>+V$10*(1+$D$3)+NPV($D$2,V$11:V15)</f>
        <v>0.93518223310162041</v>
      </c>
      <c r="P15" s="1">
        <f t="shared" si="5"/>
        <v>6</v>
      </c>
      <c r="Q15" s="8">
        <v>2.5000000000000001E-2</v>
      </c>
      <c r="R15" s="8">
        <v>2.5000000000000001E-2</v>
      </c>
      <c r="S15" s="8">
        <v>2.5000000000000001E-2</v>
      </c>
      <c r="T15" s="8">
        <v>0.1</v>
      </c>
      <c r="U15" s="8">
        <v>0.1</v>
      </c>
      <c r="V15" s="8">
        <v>0.1</v>
      </c>
    </row>
    <row r="16" spans="2:22" x14ac:dyDescent="0.25">
      <c r="B16" s="1">
        <f t="shared" si="3"/>
        <v>7</v>
      </c>
      <c r="C16" s="14">
        <f t="shared" si="0"/>
        <v>115820.5788282564</v>
      </c>
      <c r="D16" s="14">
        <f t="shared" si="1"/>
        <v>101421.36856746351</v>
      </c>
      <c r="G16" s="1">
        <f t="shared" si="4"/>
        <v>7</v>
      </c>
      <c r="H16" s="7">
        <f>+Q$10*(1+$D$3)+NPV($D$2,Q$11:Q16)</f>
        <v>1.578205788282564</v>
      </c>
      <c r="I16" s="7">
        <f>+R$10*(1+$D$3)+NPV($D$2,R$11:R16)</f>
        <v>1.578205788282564</v>
      </c>
      <c r="J16" s="7">
        <f>+S$10*(1+$D$3)+NPV($D$2,S$11:S16)</f>
        <v>1.158205788282564</v>
      </c>
      <c r="K16" s="7">
        <f>+T$10*(1+$D$3)+NPV($D$2,T$11:T16)</f>
        <v>1.2242136856746351</v>
      </c>
      <c r="L16" s="7">
        <f>+U$10*(1+$D$3)+NPV($D$2,U$11:U16)</f>
        <v>1.2242136856746351</v>
      </c>
      <c r="M16" s="7">
        <f>+V$10*(1+$D$3)+NPV($D$2,V$11:V16)</f>
        <v>1.0142136856746351</v>
      </c>
      <c r="P16" s="1">
        <f t="shared" si="5"/>
        <v>7</v>
      </c>
      <c r="Q16" s="8">
        <v>2.5000000000000001E-2</v>
      </c>
      <c r="R16" s="8">
        <v>2.5000000000000001E-2</v>
      </c>
      <c r="S16" s="8">
        <v>2.5000000000000001E-2</v>
      </c>
      <c r="T16" s="8">
        <v>0.1</v>
      </c>
      <c r="U16" s="8">
        <v>0.1</v>
      </c>
      <c r="V16" s="8">
        <v>0.1</v>
      </c>
    </row>
    <row r="17" spans="2:22" x14ac:dyDescent="0.25">
      <c r="B17" s="1">
        <f t="shared" si="3"/>
        <v>8</v>
      </c>
      <c r="C17" s="14">
        <f t="shared" si="0"/>
        <v>117720.37336126156</v>
      </c>
      <c r="D17" s="14">
        <f t="shared" si="1"/>
        <v>109020.54669948413</v>
      </c>
      <c r="G17" s="1">
        <f t="shared" si="4"/>
        <v>8</v>
      </c>
      <c r="H17" s="7">
        <f>+Q$10*(1+$D$3)+NPV($D$2,Q$11:Q17)</f>
        <v>1.5972037336126157</v>
      </c>
      <c r="I17" s="7">
        <f>+R$10*(1+$D$3)+NPV($D$2,R$11:R17)</f>
        <v>1.5972037336126157</v>
      </c>
      <c r="J17" s="7">
        <f>+S$10*(1+$D$3)+NPV($D$2,S$11:S17)</f>
        <v>1.1772037336126155</v>
      </c>
      <c r="K17" s="7">
        <f>+T$10*(1+$D$3)+NPV($D$2,T$11:T17)</f>
        <v>1.3002054669948415</v>
      </c>
      <c r="L17" s="7">
        <f>+U$10*(1+$D$3)+NPV($D$2,U$11:U17)</f>
        <v>1.3002054669948415</v>
      </c>
      <c r="M17" s="7">
        <f>+V$10*(1+$D$3)+NPV($D$2,V$11:V17)</f>
        <v>1.0902054669948413</v>
      </c>
      <c r="P17" s="1">
        <f t="shared" si="5"/>
        <v>8</v>
      </c>
      <c r="Q17" s="8">
        <v>2.5000000000000001E-2</v>
      </c>
      <c r="R17" s="8">
        <v>2.5000000000000001E-2</v>
      </c>
      <c r="S17" s="8">
        <v>2.5000000000000001E-2</v>
      </c>
      <c r="T17" s="8">
        <v>0.1</v>
      </c>
      <c r="U17" s="8">
        <v>0.1</v>
      </c>
      <c r="V17" s="8">
        <v>0.1</v>
      </c>
    </row>
    <row r="18" spans="2:22" x14ac:dyDescent="0.25">
      <c r="B18" s="1">
        <f t="shared" si="3"/>
        <v>9</v>
      </c>
      <c r="C18" s="14">
        <f t="shared" si="0"/>
        <v>119547.09887376652</v>
      </c>
      <c r="D18" s="14">
        <f t="shared" si="1"/>
        <v>116327.44874950398</v>
      </c>
      <c r="G18" s="1">
        <f t="shared" si="4"/>
        <v>9</v>
      </c>
      <c r="H18" s="7">
        <f>+Q$10*(1+$D$3)+NPV($D$2,Q$11:Q18)</f>
        <v>1.6154709887376653</v>
      </c>
      <c r="I18" s="7">
        <f>+R$10*(1+$D$3)+NPV($D$2,R$11:R18)</f>
        <v>1.6154709887376653</v>
      </c>
      <c r="J18" s="7">
        <f>+S$10*(1+$D$3)+NPV($D$2,S$11:S18)</f>
        <v>1.1954709887376651</v>
      </c>
      <c r="K18" s="7">
        <f>+T$10*(1+$D$3)+NPV($D$2,T$11:T18)</f>
        <v>1.3732744874950398</v>
      </c>
      <c r="L18" s="7">
        <f>+U$10*(1+$D$3)+NPV($D$2,U$11:U18)</f>
        <v>1.3732744874950398</v>
      </c>
      <c r="M18" s="7">
        <f>+V$10*(1+$D$3)+NPV($D$2,V$11:V18)</f>
        <v>1.1632744874950398</v>
      </c>
      <c r="P18" s="1">
        <f t="shared" si="5"/>
        <v>9</v>
      </c>
      <c r="Q18" s="8">
        <v>2.5000000000000001E-2</v>
      </c>
      <c r="R18" s="8">
        <v>2.5000000000000001E-2</v>
      </c>
      <c r="S18" s="8">
        <v>2.5000000000000001E-2</v>
      </c>
      <c r="T18" s="8">
        <v>0.1</v>
      </c>
      <c r="U18" s="8">
        <v>0.1</v>
      </c>
      <c r="V18" s="8">
        <v>0.1</v>
      </c>
    </row>
    <row r="19" spans="2:22" x14ac:dyDescent="0.25">
      <c r="B19" s="1">
        <f t="shared" si="3"/>
        <v>10</v>
      </c>
      <c r="C19" s="14">
        <f t="shared" si="0"/>
        <v>121303.56571271359</v>
      </c>
      <c r="D19" s="14">
        <f t="shared" si="1"/>
        <v>123353.31610529228</v>
      </c>
      <c r="G19" s="1">
        <f t="shared" si="4"/>
        <v>10</v>
      </c>
      <c r="H19" s="7">
        <f>+Q$10*(1+$D$3)+NPV($D$2,Q$11:Q19)</f>
        <v>1.6330356571271361</v>
      </c>
      <c r="I19" s="7">
        <f>+R$10*(1+$D$3)+NPV($D$2,R$11:R19)</f>
        <v>1.6330356571271361</v>
      </c>
      <c r="J19" s="7">
        <f>+S$10*(1+$D$3)+NPV($D$2,S$11:S19)</f>
        <v>1.2130356571271359</v>
      </c>
      <c r="K19" s="7">
        <f>+T$10*(1+$D$3)+NPV($D$2,T$11:T19)</f>
        <v>1.443533161052923</v>
      </c>
      <c r="L19" s="7">
        <f>+U$10*(1+$D$3)+NPV($D$2,U$11:U19)</f>
        <v>1.443533161052923</v>
      </c>
      <c r="M19" s="7">
        <f>+V$10*(1+$D$3)+NPV($D$2,V$11:V19)</f>
        <v>1.2335331610529228</v>
      </c>
      <c r="P19" s="1">
        <f t="shared" si="5"/>
        <v>10</v>
      </c>
      <c r="Q19" s="8">
        <v>2.5000000000000001E-2</v>
      </c>
      <c r="R19" s="8">
        <v>2.5000000000000001E-2</v>
      </c>
      <c r="S19" s="8">
        <v>2.5000000000000001E-2</v>
      </c>
      <c r="T19" s="8">
        <v>0.1</v>
      </c>
      <c r="U19" s="8">
        <v>0.1</v>
      </c>
      <c r="V19" s="8">
        <v>0.1</v>
      </c>
    </row>
    <row r="20" spans="2:22" x14ac:dyDescent="0.25">
      <c r="B20" s="1">
        <f t="shared" si="3"/>
        <v>11</v>
      </c>
      <c r="C20" s="14">
        <f t="shared" si="0"/>
        <v>121303.56571271359</v>
      </c>
      <c r="D20" s="14">
        <f t="shared" si="1"/>
        <v>123353.31610529228</v>
      </c>
      <c r="G20" s="1">
        <f t="shared" si="4"/>
        <v>11</v>
      </c>
      <c r="H20" s="7">
        <f>+Q$10*(1+$D$3)+NPV($D$2,Q$11:Q20)</f>
        <v>1.649924761347781</v>
      </c>
      <c r="I20" s="7">
        <f>+R$10*(1+$D$3)+NPV($D$2,R$11:R20)</f>
        <v>1.649924761347781</v>
      </c>
      <c r="J20" s="7">
        <f>+S$10*(1+$D$3)+NPV($D$2,S$11:S20)</f>
        <v>1.2130356571271359</v>
      </c>
      <c r="K20" s="7">
        <f>+T$10*(1+$D$3)+NPV($D$2,T$11:T20)</f>
        <v>1.5110895779355027</v>
      </c>
      <c r="L20" s="7">
        <f>+U$10*(1+$D$3)+NPV($D$2,U$11:U20)</f>
        <v>1.5110895779355027</v>
      </c>
      <c r="M20" s="7">
        <f>+V$10*(1+$D$3)+NPV($D$2,V$11:V20)</f>
        <v>1.2335331610529228</v>
      </c>
      <c r="P20" s="1">
        <f t="shared" si="5"/>
        <v>11</v>
      </c>
      <c r="Q20" s="8">
        <v>2.5000000000000001E-2</v>
      </c>
      <c r="R20" s="8">
        <v>2.5000000000000001E-2</v>
      </c>
      <c r="S20" s="8"/>
      <c r="T20" s="8">
        <v>0.1</v>
      </c>
      <c r="U20" s="8">
        <v>0.1</v>
      </c>
      <c r="V20" s="8"/>
    </row>
    <row r="21" spans="2:22" x14ac:dyDescent="0.25">
      <c r="B21" s="1">
        <f t="shared" si="3"/>
        <v>12</v>
      </c>
      <c r="C21" s="14">
        <f t="shared" si="0"/>
        <v>121303.56571271359</v>
      </c>
      <c r="D21" s="14">
        <f t="shared" si="1"/>
        <v>123353.31610529228</v>
      </c>
      <c r="G21" s="1">
        <f t="shared" si="4"/>
        <v>12</v>
      </c>
      <c r="H21" s="7">
        <f>+Q$10*(1+$D$3)+NPV($D$2,Q$11:Q21)</f>
        <v>1.6661642846368627</v>
      </c>
      <c r="I21" s="7">
        <f>+R$10*(1+$D$3)+NPV($D$2,R$11:R21)</f>
        <v>1.6661642846368627</v>
      </c>
      <c r="J21" s="7">
        <f>+S$10*(1+$D$3)+NPV($D$2,S$11:S21)</f>
        <v>1.2130356571271359</v>
      </c>
      <c r="K21" s="7">
        <f>+T$10*(1+$D$3)+NPV($D$2,T$11:T21)</f>
        <v>1.5760476710918294</v>
      </c>
      <c r="L21" s="7">
        <f>+U$10*(1+$D$3)+NPV($D$2,U$11:U21)</f>
        <v>1.5760476710918294</v>
      </c>
      <c r="M21" s="7">
        <f>+V$10*(1+$D$3)+NPV($D$2,V$11:V21)</f>
        <v>1.2335331610529228</v>
      </c>
      <c r="P21" s="1">
        <f t="shared" si="5"/>
        <v>12</v>
      </c>
      <c r="Q21" s="8">
        <v>2.5000000000000001E-2</v>
      </c>
      <c r="R21" s="8">
        <v>2.5000000000000001E-2</v>
      </c>
      <c r="S21" s="8"/>
      <c r="T21" s="8">
        <v>0.1</v>
      </c>
      <c r="U21" s="8">
        <v>0.1</v>
      </c>
      <c r="V21" s="8"/>
    </row>
    <row r="22" spans="2:22" x14ac:dyDescent="0.25">
      <c r="B22" s="1">
        <f t="shared" si="3"/>
        <v>13</v>
      </c>
      <c r="C22" s="14">
        <f t="shared" si="0"/>
        <v>121303.56571271359</v>
      </c>
      <c r="D22" s="14">
        <f t="shared" si="1"/>
        <v>123353.31610529228</v>
      </c>
      <c r="G22" s="1">
        <f t="shared" si="4"/>
        <v>13</v>
      </c>
      <c r="H22" s="7">
        <f>+Q$10*(1+$D$3)+NPV($D$2,Q$11:Q22)</f>
        <v>1.6817792108763643</v>
      </c>
      <c r="I22" s="7">
        <f>+R$10*(1+$D$3)+NPV($D$2,R$11:R22)</f>
        <v>1.6817792108763643</v>
      </c>
      <c r="J22" s="7">
        <f>+S$10*(1+$D$3)+NPV($D$2,S$11:S22)</f>
        <v>1.2130356571271359</v>
      </c>
      <c r="K22" s="7">
        <f>+T$10*(1+$D$3)+NPV($D$2,T$11:T22)</f>
        <v>1.6385073760498359</v>
      </c>
      <c r="L22" s="7">
        <f>+U$10*(1+$D$3)+NPV($D$2,U$11:U22)</f>
        <v>1.6385073760498359</v>
      </c>
      <c r="M22" s="7">
        <f>+V$10*(1+$D$3)+NPV($D$2,V$11:V22)</f>
        <v>1.2335331610529228</v>
      </c>
      <c r="P22" s="1">
        <f t="shared" si="5"/>
        <v>13</v>
      </c>
      <c r="Q22" s="8">
        <v>2.5000000000000001E-2</v>
      </c>
      <c r="R22" s="8">
        <v>2.5000000000000001E-2</v>
      </c>
      <c r="S22" s="8"/>
      <c r="T22" s="8">
        <v>0.1</v>
      </c>
      <c r="U22" s="8">
        <v>0.1</v>
      </c>
      <c r="V22" s="8"/>
    </row>
    <row r="23" spans="2:22" x14ac:dyDescent="0.25">
      <c r="B23" s="1">
        <f t="shared" si="3"/>
        <v>14</v>
      </c>
      <c r="C23" s="14">
        <f t="shared" si="0"/>
        <v>121303.56571271359</v>
      </c>
      <c r="D23" s="14">
        <f t="shared" si="1"/>
        <v>123353.31610529228</v>
      </c>
      <c r="G23" s="1">
        <f t="shared" si="4"/>
        <v>14</v>
      </c>
      <c r="H23" s="7">
        <f>+Q$10*(1+$D$3)+NPV($D$2,Q$11:Q23)</f>
        <v>1.6967935630297313</v>
      </c>
      <c r="I23" s="7">
        <f>+R$10*(1+$D$3)+NPV($D$2,R$11:R23)</f>
        <v>1.6967935630297313</v>
      </c>
      <c r="J23" s="7">
        <f>+S$10*(1+$D$3)+NPV($D$2,S$11:S23)</f>
        <v>1.2130356571271359</v>
      </c>
      <c r="K23" s="7">
        <f>+T$10*(1+$D$3)+NPV($D$2,T$11:T23)</f>
        <v>1.6985647846633039</v>
      </c>
      <c r="L23" s="7">
        <f>+U$10*(1+$D$3)+NPV($D$2,U$11:U23)</f>
        <v>1.6985647846633039</v>
      </c>
      <c r="M23" s="7">
        <f>+V$10*(1+$D$3)+NPV($D$2,V$11:V23)</f>
        <v>1.2335331610529228</v>
      </c>
      <c r="P23" s="1">
        <f t="shared" si="5"/>
        <v>14</v>
      </c>
      <c r="Q23" s="8">
        <v>2.5000000000000001E-2</v>
      </c>
      <c r="R23" s="8">
        <v>2.5000000000000001E-2</v>
      </c>
      <c r="S23" s="8"/>
      <c r="T23" s="8">
        <v>0.1</v>
      </c>
      <c r="U23" s="8">
        <v>0.1</v>
      </c>
      <c r="V23" s="8"/>
    </row>
    <row r="24" spans="2:22" x14ac:dyDescent="0.25">
      <c r="B24" s="1">
        <f t="shared" si="3"/>
        <v>15</v>
      </c>
      <c r="C24" s="14">
        <f t="shared" si="0"/>
        <v>121303.56571271359</v>
      </c>
      <c r="D24" s="14">
        <f t="shared" si="1"/>
        <v>123353.31610529228</v>
      </c>
      <c r="G24" s="1">
        <f t="shared" si="4"/>
        <v>15</v>
      </c>
      <c r="H24" s="7">
        <f>+Q$10*(1+$D$3)+NPV($D$2,Q$11:Q24)</f>
        <v>1.7112304401002763</v>
      </c>
      <c r="I24" s="7">
        <f>+R$10*(1+$D$3)+NPV($D$2,R$11:R24)</f>
        <v>1.7112304401002763</v>
      </c>
      <c r="J24" s="7">
        <f>+S$10*(1+$D$3)+NPV($D$2,S$11:S24)</f>
        <v>1.2130356571271359</v>
      </c>
      <c r="K24" s="7">
        <f>+T$10*(1+$D$3)+NPV($D$2,T$11:T24)</f>
        <v>1.7563122929454844</v>
      </c>
      <c r="L24" s="7">
        <f>+U$10*(1+$D$3)+NPV($D$2,U$11:U24)</f>
        <v>1.7563122929454844</v>
      </c>
      <c r="M24" s="7">
        <f>+V$10*(1+$D$3)+NPV($D$2,V$11:V24)</f>
        <v>1.2335331610529228</v>
      </c>
      <c r="P24" s="1">
        <f t="shared" si="5"/>
        <v>15</v>
      </c>
      <c r="Q24" s="8">
        <v>2.5000000000000001E-2</v>
      </c>
      <c r="R24" s="8">
        <v>2.5000000000000001E-2</v>
      </c>
      <c r="S24" s="8"/>
      <c r="T24" s="8">
        <v>0.1</v>
      </c>
      <c r="U24" s="8">
        <v>0.1</v>
      </c>
      <c r="V24" s="8"/>
    </row>
    <row r="25" spans="2:22" x14ac:dyDescent="0.25">
      <c r="B25" s="1">
        <f t="shared" si="3"/>
        <v>16</v>
      </c>
      <c r="C25" s="14">
        <f t="shared" si="0"/>
        <v>121303.56571271359</v>
      </c>
      <c r="D25" s="14">
        <f t="shared" si="1"/>
        <v>123353.31610529228</v>
      </c>
      <c r="G25" s="1">
        <f t="shared" si="4"/>
        <v>16</v>
      </c>
      <c r="H25" s="7">
        <f>+Q$10*(1+$D$3)+NPV($D$2,Q$11:Q25)</f>
        <v>1.7251120526681083</v>
      </c>
      <c r="I25" s="7">
        <f>+R$10*(1+$D$3)+NPV($D$2,R$11:R25)</f>
        <v>1.7251120526681083</v>
      </c>
      <c r="J25" s="7">
        <f>+S$10*(1+$D$3)+NPV($D$2,S$11:S25)</f>
        <v>1.2130356571271359</v>
      </c>
      <c r="K25" s="7">
        <f>+T$10*(1+$D$3)+NPV($D$2,T$11:T25)</f>
        <v>1.8118387432168117</v>
      </c>
      <c r="L25" s="7">
        <f>+U$10*(1+$D$3)+NPV($D$2,U$11:U25)</f>
        <v>1.8118387432168117</v>
      </c>
      <c r="M25" s="7">
        <f>+V$10*(1+$D$3)+NPV($D$2,V$11:V25)</f>
        <v>1.2335331610529228</v>
      </c>
      <c r="P25" s="1">
        <f t="shared" si="5"/>
        <v>16</v>
      </c>
      <c r="Q25" s="8">
        <v>2.5000000000000001E-2</v>
      </c>
      <c r="R25" s="8">
        <v>2.5000000000000001E-2</v>
      </c>
      <c r="S25" s="8"/>
      <c r="T25" s="8">
        <v>0.1</v>
      </c>
      <c r="U25" s="8">
        <v>0.1</v>
      </c>
      <c r="V25" s="8"/>
    </row>
    <row r="26" spans="2:22" x14ac:dyDescent="0.25">
      <c r="B26" s="1">
        <f t="shared" si="3"/>
        <v>17</v>
      </c>
      <c r="C26" s="14">
        <f t="shared" si="0"/>
        <v>121303.56571271359</v>
      </c>
      <c r="D26" s="14">
        <f t="shared" si="1"/>
        <v>123353.31610529228</v>
      </c>
      <c r="G26" s="1">
        <f t="shared" si="4"/>
        <v>17</v>
      </c>
      <c r="H26" s="7">
        <f>+Q$10*(1+$D$3)+NPV($D$2,Q$11:Q26)</f>
        <v>1.7384597570602542</v>
      </c>
      <c r="I26" s="7">
        <f>+R$10*(1+$D$3)+NPV($D$2,R$11:R26)</f>
        <v>1.7384597570602542</v>
      </c>
      <c r="J26" s="7">
        <f>+S$10*(1+$D$3)+NPV($D$2,S$11:S26)</f>
        <v>1.2130356571271359</v>
      </c>
      <c r="K26" s="7">
        <f>+T$10*(1+$D$3)+NPV($D$2,T$11:T26)</f>
        <v>1.8652295607853959</v>
      </c>
      <c r="L26" s="7">
        <f>+U$10*(1+$D$3)+NPV($D$2,U$11:U26)</f>
        <v>1.8652295607853959</v>
      </c>
      <c r="M26" s="7">
        <f>+V$10*(1+$D$3)+NPV($D$2,V$11:V26)</f>
        <v>1.2335331610529228</v>
      </c>
      <c r="P26" s="1">
        <f t="shared" si="5"/>
        <v>17</v>
      </c>
      <c r="Q26" s="8">
        <v>2.5000000000000001E-2</v>
      </c>
      <c r="R26" s="8">
        <v>2.5000000000000001E-2</v>
      </c>
      <c r="S26" s="8"/>
      <c r="T26" s="8">
        <v>0.1</v>
      </c>
      <c r="U26" s="8">
        <v>0.1</v>
      </c>
      <c r="V26" s="8"/>
    </row>
    <row r="27" spans="2:22" x14ac:dyDescent="0.25">
      <c r="B27" s="1">
        <f t="shared" si="3"/>
        <v>18</v>
      </c>
      <c r="C27" s="14">
        <f t="shared" si="0"/>
        <v>121303.56571271359</v>
      </c>
      <c r="D27" s="14">
        <f t="shared" si="1"/>
        <v>123353.31610529228</v>
      </c>
      <c r="G27" s="1">
        <f t="shared" si="4"/>
        <v>18</v>
      </c>
      <c r="H27" s="7">
        <f>+Q$10*(1+$D$3)+NPV($D$2,Q$11:Q27)</f>
        <v>1.7512940882065484</v>
      </c>
      <c r="I27" s="7">
        <f>+R$10*(1+$D$3)+NPV($D$2,R$11:R27)</f>
        <v>1.7512940882065484</v>
      </c>
      <c r="J27" s="7">
        <f>+S$10*(1+$D$3)+NPV($D$2,S$11:S27)</f>
        <v>1.2130356571271359</v>
      </c>
      <c r="K27" s="7">
        <f>+T$10*(1+$D$3)+NPV($D$2,T$11:T27)</f>
        <v>1.9165668853705731</v>
      </c>
      <c r="L27" s="7">
        <f>+U$10*(1+$D$3)+NPV($D$2,U$11:U27)</f>
        <v>1.9165668853705731</v>
      </c>
      <c r="M27" s="7">
        <f>+V$10*(1+$D$3)+NPV($D$2,V$11:V27)</f>
        <v>1.2335331610529228</v>
      </c>
      <c r="P27" s="1">
        <f t="shared" si="5"/>
        <v>18</v>
      </c>
      <c r="Q27" s="8">
        <v>2.5000000000000001E-2</v>
      </c>
      <c r="R27" s="8">
        <v>2.5000000000000001E-2</v>
      </c>
      <c r="S27" s="8"/>
      <c r="T27" s="8">
        <v>0.1</v>
      </c>
      <c r="U27" s="8">
        <v>0.1</v>
      </c>
      <c r="V27" s="8"/>
    </row>
    <row r="28" spans="2:22" x14ac:dyDescent="0.25">
      <c r="B28" s="1">
        <f t="shared" si="3"/>
        <v>19</v>
      </c>
      <c r="C28" s="14">
        <f t="shared" si="0"/>
        <v>121303.56571271359</v>
      </c>
      <c r="D28" s="14">
        <f t="shared" si="1"/>
        <v>123353.31610529228</v>
      </c>
      <c r="G28" s="1">
        <f t="shared" si="4"/>
        <v>19</v>
      </c>
      <c r="H28" s="7">
        <f>+Q$10*(1+$D$3)+NPV($D$2,Q$11:Q28)</f>
        <v>1.7636347912318313</v>
      </c>
      <c r="I28" s="7">
        <f>+R$10*(1+$D$3)+NPV($D$2,R$11:R28)</f>
        <v>1.7636347912318313</v>
      </c>
      <c r="J28" s="7">
        <f>+S$10*(1+$D$3)+NPV($D$2,S$11:S28)</f>
        <v>1.2130356571271359</v>
      </c>
      <c r="K28" s="7">
        <f>+T$10*(1+$D$3)+NPV($D$2,T$11:T28)</f>
        <v>1.9659296974717049</v>
      </c>
      <c r="L28" s="7">
        <f>+U$10*(1+$D$3)+NPV($D$2,U$11:U28)</f>
        <v>1.9659296974717049</v>
      </c>
      <c r="M28" s="7">
        <f>+V$10*(1+$D$3)+NPV($D$2,V$11:V28)</f>
        <v>1.2335331610529228</v>
      </c>
      <c r="P28" s="1">
        <f t="shared" si="5"/>
        <v>19</v>
      </c>
      <c r="Q28" s="8">
        <v>2.5000000000000001E-2</v>
      </c>
      <c r="R28" s="8">
        <v>2.5000000000000001E-2</v>
      </c>
      <c r="S28" s="8"/>
      <c r="T28" s="8">
        <v>0.1</v>
      </c>
      <c r="U28" s="8">
        <v>0.1</v>
      </c>
      <c r="V28" s="8"/>
    </row>
    <row r="29" spans="2:22" x14ac:dyDescent="0.25">
      <c r="B29" s="1">
        <f t="shared" si="3"/>
        <v>20</v>
      </c>
      <c r="C29" s="14">
        <f t="shared" si="0"/>
        <v>121303.56571271359</v>
      </c>
      <c r="D29" s="14">
        <f t="shared" si="1"/>
        <v>123353.31610529228</v>
      </c>
      <c r="G29" s="1">
        <f t="shared" si="4"/>
        <v>20</v>
      </c>
      <c r="H29" s="7">
        <f>+Q$10*(1+$D$3)+NPV($D$2,Q$11:Q29)</f>
        <v>1.7755008518330651</v>
      </c>
      <c r="I29" s="7">
        <f>+R$10*(1+$D$3)+NPV($D$2,R$11:R29)</f>
        <v>1.7755008518330651</v>
      </c>
      <c r="J29" s="7">
        <f>+S$10*(1+$D$3)+NPV($D$2,S$11:S29)</f>
        <v>1.2130356571271359</v>
      </c>
      <c r="K29" s="7">
        <f>+T$10*(1+$D$3)+NPV($D$2,T$11:T29)</f>
        <v>2.0133939398766394</v>
      </c>
      <c r="L29" s="7">
        <f>+U$10*(1+$D$3)+NPV($D$2,U$11:U29)</f>
        <v>2.0133939398766394</v>
      </c>
      <c r="M29" s="7">
        <f>+V$10*(1+$D$3)+NPV($D$2,V$11:V29)</f>
        <v>1.2335331610529228</v>
      </c>
      <c r="P29" s="1">
        <f t="shared" si="5"/>
        <v>20</v>
      </c>
      <c r="Q29" s="8">
        <v>2.5000000000000001E-2</v>
      </c>
      <c r="R29" s="8">
        <v>2.5000000000000001E-2</v>
      </c>
      <c r="S29" s="8"/>
      <c r="T29" s="8">
        <v>0.1</v>
      </c>
      <c r="U29" s="8">
        <v>0.1</v>
      </c>
      <c r="V29" s="8"/>
    </row>
    <row r="30" spans="2:22" x14ac:dyDescent="0.25">
      <c r="B30" s="1">
        <f t="shared" si="3"/>
        <v>21</v>
      </c>
      <c r="C30" s="14">
        <f t="shared" si="0"/>
        <v>121303.56571271359</v>
      </c>
      <c r="D30" s="14">
        <f t="shared" si="1"/>
        <v>123353.31610529228</v>
      </c>
      <c r="G30" s="1">
        <f t="shared" si="4"/>
        <v>21</v>
      </c>
      <c r="H30" s="7">
        <f>+Q$10*(1+$D$3)+NPV($D$2,Q$11:Q30)</f>
        <v>1.7869105254880973</v>
      </c>
      <c r="I30" s="7">
        <f>+R$10*(1+$D$3)+NPV($D$2,R$11:R30)</f>
        <v>1.7755008518330651</v>
      </c>
      <c r="J30" s="7">
        <f>+S$10*(1+$D$3)+NPV($D$2,S$11:S30)</f>
        <v>1.2130356571271359</v>
      </c>
      <c r="K30" s="7">
        <f>+T$10*(1+$D$3)+NPV($D$2,T$11:T30)</f>
        <v>2.0590326344967682</v>
      </c>
      <c r="L30" s="7">
        <f>+U$10*(1+$D$3)+NPV($D$2,U$11:U30)</f>
        <v>2.0133939398766394</v>
      </c>
      <c r="M30" s="7">
        <f>+V$10*(1+$D$3)+NPV($D$2,V$11:V30)</f>
        <v>1.2335331610529228</v>
      </c>
      <c r="P30" s="1">
        <f t="shared" si="5"/>
        <v>21</v>
      </c>
      <c r="Q30" s="8">
        <v>2.5000000000000001E-2</v>
      </c>
      <c r="R30" s="8"/>
      <c r="S30" s="8"/>
      <c r="T30" s="8">
        <v>0.1</v>
      </c>
      <c r="U30" s="8"/>
      <c r="V30" s="8"/>
    </row>
    <row r="31" spans="2:22" x14ac:dyDescent="0.25">
      <c r="B31" s="1">
        <f t="shared" si="3"/>
        <v>22</v>
      </c>
      <c r="C31" s="14">
        <f t="shared" si="0"/>
        <v>121303.56571271359</v>
      </c>
      <c r="D31" s="14">
        <f t="shared" si="1"/>
        <v>123353.31610529228</v>
      </c>
      <c r="G31" s="1">
        <f t="shared" si="4"/>
        <v>22</v>
      </c>
      <c r="H31" s="7">
        <f>+Q$10*(1+$D$3)+NPV($D$2,Q$11:Q31)</f>
        <v>1.7978813655410129</v>
      </c>
      <c r="I31" s="7">
        <f>+R$10*(1+$D$3)+NPV($D$2,R$11:R31)</f>
        <v>1.7755008518330651</v>
      </c>
      <c r="J31" s="7">
        <f>+S$10*(1+$D$3)+NPV($D$2,S$11:S31)</f>
        <v>1.2130356571271359</v>
      </c>
      <c r="K31" s="7">
        <f>+T$10*(1+$D$3)+NPV($D$2,T$11:T31)</f>
        <v>2.1029159947084315</v>
      </c>
      <c r="L31" s="7">
        <f>+U$10*(1+$D$3)+NPV($D$2,U$11:U31)</f>
        <v>2.0133939398766394</v>
      </c>
      <c r="M31" s="7">
        <f>+V$10*(1+$D$3)+NPV($D$2,V$11:V31)</f>
        <v>1.2335331610529228</v>
      </c>
      <c r="P31" s="1">
        <f t="shared" si="5"/>
        <v>22</v>
      </c>
      <c r="Q31" s="8">
        <v>2.5000000000000001E-2</v>
      </c>
      <c r="R31" s="8"/>
      <c r="S31" s="8"/>
      <c r="T31" s="8">
        <v>0.1</v>
      </c>
      <c r="U31" s="8"/>
      <c r="V31" s="8"/>
    </row>
    <row r="32" spans="2:22" x14ac:dyDescent="0.25">
      <c r="B32" s="1">
        <f t="shared" si="3"/>
        <v>23</v>
      </c>
      <c r="C32" s="14">
        <f t="shared" si="0"/>
        <v>121303.56571271359</v>
      </c>
      <c r="D32" s="14">
        <f t="shared" si="1"/>
        <v>123353.31610529228</v>
      </c>
      <c r="G32" s="1">
        <f t="shared" si="4"/>
        <v>23</v>
      </c>
      <c r="H32" s="7">
        <f>+Q$10*(1+$D$3)+NPV($D$2,Q$11:Q32)</f>
        <v>1.808430250207278</v>
      </c>
      <c r="I32" s="7">
        <f>+R$10*(1+$D$3)+NPV($D$2,R$11:R32)</f>
        <v>1.7755008518330651</v>
      </c>
      <c r="J32" s="7">
        <f>+S$10*(1+$D$3)+NPV($D$2,S$11:S32)</f>
        <v>1.2130356571271359</v>
      </c>
      <c r="K32" s="7">
        <f>+T$10*(1+$D$3)+NPV($D$2,T$11:T32)</f>
        <v>2.1451115333734911</v>
      </c>
      <c r="L32" s="7">
        <f>+U$10*(1+$D$3)+NPV($D$2,U$11:U32)</f>
        <v>2.0133939398766394</v>
      </c>
      <c r="M32" s="7">
        <f>+V$10*(1+$D$3)+NPV($D$2,V$11:V32)</f>
        <v>1.2335331610529228</v>
      </c>
      <c r="P32" s="1">
        <f t="shared" si="5"/>
        <v>23</v>
      </c>
      <c r="Q32" s="8">
        <v>2.5000000000000001E-2</v>
      </c>
      <c r="R32" s="8"/>
      <c r="S32" s="8"/>
      <c r="T32" s="8">
        <v>0.1</v>
      </c>
      <c r="U32" s="8"/>
      <c r="V32" s="8"/>
    </row>
    <row r="33" spans="2:22" x14ac:dyDescent="0.25">
      <c r="B33" s="1">
        <f t="shared" si="3"/>
        <v>24</v>
      </c>
      <c r="C33" s="14">
        <f t="shared" si="0"/>
        <v>121303.56571271359</v>
      </c>
      <c r="D33" s="14">
        <f t="shared" si="1"/>
        <v>123353.31610529228</v>
      </c>
      <c r="G33" s="1">
        <f t="shared" si="4"/>
        <v>24</v>
      </c>
      <c r="H33" s="7">
        <f>+Q$10*(1+$D$3)+NPV($D$2,Q$11:Q33)</f>
        <v>1.8185734085402252</v>
      </c>
      <c r="I33" s="7">
        <f>+R$10*(1+$D$3)+NPV($D$2,R$11:R33)</f>
        <v>1.7755008518330651</v>
      </c>
      <c r="J33" s="7">
        <f>+S$10*(1+$D$3)+NPV($D$2,S$11:S33)</f>
        <v>1.2130356571271359</v>
      </c>
      <c r="K33" s="7">
        <f>+T$10*(1+$D$3)+NPV($D$2,T$11:T33)</f>
        <v>2.18568416670528</v>
      </c>
      <c r="L33" s="7">
        <f>+U$10*(1+$D$3)+NPV($D$2,U$11:U33)</f>
        <v>2.0133939398766394</v>
      </c>
      <c r="M33" s="7">
        <f>+V$10*(1+$D$3)+NPV($D$2,V$11:V33)</f>
        <v>1.2335331610529228</v>
      </c>
      <c r="P33" s="1">
        <f t="shared" si="5"/>
        <v>24</v>
      </c>
      <c r="Q33" s="8">
        <v>2.5000000000000001E-2</v>
      </c>
      <c r="R33" s="8"/>
      <c r="S33" s="8"/>
      <c r="T33" s="8">
        <v>0.1</v>
      </c>
      <c r="U33" s="8"/>
      <c r="V33" s="8"/>
    </row>
    <row r="34" spans="2:22" x14ac:dyDescent="0.25">
      <c r="B34" s="1">
        <f t="shared" si="3"/>
        <v>25</v>
      </c>
      <c r="C34" s="14">
        <f t="shared" si="0"/>
        <v>121303.56571271359</v>
      </c>
      <c r="D34" s="14">
        <f t="shared" si="1"/>
        <v>123353.31610529228</v>
      </c>
      <c r="G34" s="1">
        <f t="shared" si="4"/>
        <v>25</v>
      </c>
      <c r="H34" s="7">
        <f>+Q$10*(1+$D$3)+NPV($D$2,Q$11:Q34)</f>
        <v>1.8283264453988284</v>
      </c>
      <c r="I34" s="7">
        <f>+R$10*(1+$D$3)+NPV($D$2,R$11:R34)</f>
        <v>1.7755008518330651</v>
      </c>
      <c r="J34" s="7">
        <f>+S$10*(1+$D$3)+NPV($D$2,S$11:S34)</f>
        <v>1.2130356571271359</v>
      </c>
      <c r="K34" s="7">
        <f>+T$10*(1+$D$3)+NPV($D$2,T$11:T34)</f>
        <v>2.2246963141396927</v>
      </c>
      <c r="L34" s="7">
        <f>+U$10*(1+$D$3)+NPV($D$2,U$11:U34)</f>
        <v>2.0133939398766394</v>
      </c>
      <c r="M34" s="7">
        <f>+V$10*(1+$D$3)+NPV($D$2,V$11:V34)</f>
        <v>1.2335331610529228</v>
      </c>
      <c r="P34" s="1">
        <f t="shared" si="5"/>
        <v>25</v>
      </c>
      <c r="Q34" s="8">
        <v>2.5000000000000001E-2</v>
      </c>
      <c r="R34" s="8"/>
      <c r="S34" s="8"/>
      <c r="T34" s="8">
        <v>0.1</v>
      </c>
      <c r="U34" s="8"/>
      <c r="V34" s="8"/>
    </row>
    <row r="35" spans="2:22" x14ac:dyDescent="0.25">
      <c r="B35" s="1">
        <f t="shared" si="3"/>
        <v>26</v>
      </c>
      <c r="C35" s="14">
        <f t="shared" si="0"/>
        <v>121303.56571271359</v>
      </c>
      <c r="D35" s="14">
        <f t="shared" si="1"/>
        <v>123353.31610529228</v>
      </c>
      <c r="G35" s="1">
        <f t="shared" si="4"/>
        <v>26</v>
      </c>
      <c r="H35" s="7">
        <f>+Q$10*(1+$D$3)+NPV($D$2,Q$11:Q35)</f>
        <v>1.8377043654551775</v>
      </c>
      <c r="I35" s="7">
        <f>+R$10*(1+$D$3)+NPV($D$2,R$11:R35)</f>
        <v>1.7755008518330651</v>
      </c>
      <c r="J35" s="7">
        <f>+S$10*(1+$D$3)+NPV($D$2,S$11:S35)</f>
        <v>1.2130356571271359</v>
      </c>
      <c r="K35" s="7">
        <f>+T$10*(1+$D$3)+NPV($D$2,T$11:T35)</f>
        <v>2.262207994365089</v>
      </c>
      <c r="L35" s="7">
        <f>+U$10*(1+$D$3)+NPV($D$2,U$11:U35)</f>
        <v>2.0133939398766394</v>
      </c>
      <c r="M35" s="7">
        <f>+V$10*(1+$D$3)+NPV($D$2,V$11:V35)</f>
        <v>1.2335331610529228</v>
      </c>
      <c r="P35" s="1">
        <f t="shared" si="5"/>
        <v>26</v>
      </c>
      <c r="Q35" s="8">
        <v>2.5000000000000001E-2</v>
      </c>
      <c r="R35" s="8"/>
      <c r="S35" s="8"/>
      <c r="T35" s="8">
        <v>0.1</v>
      </c>
      <c r="U35" s="8"/>
      <c r="V35" s="8"/>
    </row>
    <row r="36" spans="2:22" x14ac:dyDescent="0.25">
      <c r="B36" s="1">
        <f t="shared" si="3"/>
        <v>27</v>
      </c>
      <c r="C36" s="14">
        <f t="shared" si="0"/>
        <v>121303.56571271359</v>
      </c>
      <c r="D36" s="14">
        <f t="shared" si="1"/>
        <v>123353.31610529228</v>
      </c>
      <c r="G36" s="1">
        <f t="shared" si="4"/>
        <v>27</v>
      </c>
      <c r="H36" s="7">
        <f>+Q$10*(1+$D$3)+NPV($D$2,Q$11:Q36)</f>
        <v>1.8467215962785901</v>
      </c>
      <c r="I36" s="7">
        <f>+R$10*(1+$D$3)+NPV($D$2,R$11:R36)</f>
        <v>1.7755008518330651</v>
      </c>
      <c r="J36" s="7">
        <f>+S$10*(1+$D$3)+NPV($D$2,S$11:S36)</f>
        <v>1.2130356571271359</v>
      </c>
      <c r="K36" s="7">
        <f>+T$10*(1+$D$3)+NPV($D$2,T$11:T36)</f>
        <v>2.2982769176587392</v>
      </c>
      <c r="L36" s="7">
        <f>+U$10*(1+$D$3)+NPV($D$2,U$11:U36)</f>
        <v>2.0133939398766394</v>
      </c>
      <c r="M36" s="7">
        <f>+V$10*(1+$D$3)+NPV($D$2,V$11:V36)</f>
        <v>1.2335331610529228</v>
      </c>
      <c r="P36" s="1">
        <f t="shared" si="5"/>
        <v>27</v>
      </c>
      <c r="Q36" s="8">
        <v>2.5000000000000001E-2</v>
      </c>
      <c r="R36" s="8"/>
      <c r="S36" s="8"/>
      <c r="T36" s="8">
        <v>0.1</v>
      </c>
      <c r="U36" s="8"/>
      <c r="V36" s="8"/>
    </row>
    <row r="37" spans="2:22" x14ac:dyDescent="0.25">
      <c r="B37" s="1">
        <f t="shared" si="3"/>
        <v>28</v>
      </c>
      <c r="C37" s="14">
        <f t="shared" si="0"/>
        <v>121303.56571271359</v>
      </c>
      <c r="D37" s="14">
        <f t="shared" si="1"/>
        <v>123353.31610529228</v>
      </c>
      <c r="G37" s="1">
        <f t="shared" si="4"/>
        <v>28</v>
      </c>
      <c r="H37" s="7">
        <f>+Q$10*(1+$D$3)+NPV($D$2,Q$11:Q37)</f>
        <v>1.8553920105318713</v>
      </c>
      <c r="I37" s="7">
        <f>+R$10*(1+$D$3)+NPV($D$2,R$11:R37)</f>
        <v>1.7755008518330651</v>
      </c>
      <c r="J37" s="7">
        <f>+S$10*(1+$D$3)+NPV($D$2,S$11:S37)</f>
        <v>1.2130356571271359</v>
      </c>
      <c r="K37" s="7">
        <f>+T$10*(1+$D$3)+NPV($D$2,T$11:T37)</f>
        <v>2.3329585746718644</v>
      </c>
      <c r="L37" s="7">
        <f>+U$10*(1+$D$3)+NPV($D$2,U$11:U37)</f>
        <v>2.0133939398766394</v>
      </c>
      <c r="M37" s="7">
        <f>+V$10*(1+$D$3)+NPV($D$2,V$11:V37)</f>
        <v>1.2335331610529228</v>
      </c>
      <c r="P37" s="1">
        <f t="shared" si="5"/>
        <v>28</v>
      </c>
      <c r="Q37" s="8">
        <v>2.5000000000000001E-2</v>
      </c>
      <c r="R37" s="8"/>
      <c r="S37" s="8"/>
      <c r="T37" s="8">
        <v>0.1</v>
      </c>
      <c r="U37" s="8"/>
      <c r="V37" s="8"/>
    </row>
    <row r="38" spans="2:22" x14ac:dyDescent="0.25">
      <c r="B38" s="1">
        <f t="shared" si="3"/>
        <v>29</v>
      </c>
      <c r="C38" s="14">
        <f t="shared" si="0"/>
        <v>121303.56571271359</v>
      </c>
      <c r="D38" s="14">
        <f t="shared" si="1"/>
        <v>123353.31610529228</v>
      </c>
      <c r="G38" s="1">
        <f t="shared" si="4"/>
        <v>29</v>
      </c>
      <c r="H38" s="7">
        <f>+Q$10*(1+$D$3)+NPV($D$2,Q$11:Q38)</f>
        <v>1.8637289473138727</v>
      </c>
      <c r="I38" s="7">
        <f>+R$10*(1+$D$3)+NPV($D$2,R$11:R38)</f>
        <v>1.7755008518330651</v>
      </c>
      <c r="J38" s="7">
        <f>+S$10*(1+$D$3)+NPV($D$2,S$11:S38)</f>
        <v>1.2130356571271359</v>
      </c>
      <c r="K38" s="7">
        <f>+T$10*(1+$D$3)+NPV($D$2,T$11:T38)</f>
        <v>2.3663063217998701</v>
      </c>
      <c r="L38" s="7">
        <f>+U$10*(1+$D$3)+NPV($D$2,U$11:U38)</f>
        <v>2.0133939398766394</v>
      </c>
      <c r="M38" s="7">
        <f>+V$10*(1+$D$3)+NPV($D$2,V$11:V38)</f>
        <v>1.2335331610529228</v>
      </c>
      <c r="P38" s="1">
        <f t="shared" si="5"/>
        <v>29</v>
      </c>
      <c r="Q38" s="8">
        <v>2.5000000000000001E-2</v>
      </c>
      <c r="R38" s="8"/>
      <c r="S38" s="8"/>
      <c r="T38" s="8">
        <v>0.1</v>
      </c>
      <c r="U38" s="8"/>
      <c r="V38" s="8"/>
    </row>
    <row r="39" spans="2:22" x14ac:dyDescent="0.25">
      <c r="B39" s="1">
        <f t="shared" si="3"/>
        <v>30</v>
      </c>
      <c r="C39" s="14">
        <f t="shared" si="0"/>
        <v>121303.56571271359</v>
      </c>
      <c r="D39" s="14">
        <f t="shared" si="1"/>
        <v>123353.31610529228</v>
      </c>
      <c r="G39" s="1">
        <f t="shared" si="4"/>
        <v>30</v>
      </c>
      <c r="H39" s="7">
        <f>+Q$10*(1+$D$3)+NPV($D$2,Q$11:Q39)</f>
        <v>1.8717452326811816</v>
      </c>
      <c r="I39" s="7">
        <f>+R$10*(1+$D$3)+NPV($D$2,R$11:R39)</f>
        <v>1.7755008518330651</v>
      </c>
      <c r="J39" s="7">
        <f>+S$10*(1+$D$3)+NPV($D$2,S$11:S39)</f>
        <v>1.2130356571271359</v>
      </c>
      <c r="K39" s="7">
        <f>+T$10*(1+$D$3)+NPV($D$2,T$11:T39)</f>
        <v>2.3983714632691058</v>
      </c>
      <c r="L39" s="7">
        <f>+U$10*(1+$D$3)+NPV($D$2,U$11:U39)</f>
        <v>2.0133939398766394</v>
      </c>
      <c r="M39" s="7">
        <f>+V$10*(1+$D$3)+NPV($D$2,V$11:V39)</f>
        <v>1.2335331610529228</v>
      </c>
      <c r="P39" s="1">
        <f t="shared" si="5"/>
        <v>30</v>
      </c>
      <c r="Q39" s="8">
        <v>2.5000000000000001E-2</v>
      </c>
      <c r="R39" s="8"/>
      <c r="S39" s="8"/>
      <c r="T39" s="8">
        <v>0.1</v>
      </c>
      <c r="U39" s="8"/>
      <c r="V39" s="8"/>
    </row>
  </sheetData>
  <mergeCells count="6">
    <mergeCell ref="Q7:S7"/>
    <mergeCell ref="T7:V7"/>
    <mergeCell ref="H7:J7"/>
    <mergeCell ref="K7:M7"/>
    <mergeCell ref="H6:M6"/>
    <mergeCell ref="Q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Comparaison de la commission</vt:lpstr>
      <vt:lpstr>Data Validation</vt:lpstr>
      <vt:lpstr>PV Advisor Comp</vt:lpstr>
      <vt:lpstr>FYOverride</vt:lpstr>
      <vt:lpstr>Interest</vt:lpstr>
      <vt:lpstr>Override</vt:lpstr>
      <vt:lpstr>PayPeriod</vt:lpstr>
      <vt:lpstr>Premium</vt:lpstr>
    </vt:vector>
  </TitlesOfParts>
  <Company>Sun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Janes</dc:creator>
  <cp:lastModifiedBy>Jacob Janes</cp:lastModifiedBy>
  <dcterms:created xsi:type="dcterms:W3CDTF">2025-11-21T15:27:52Z</dcterms:created>
  <dcterms:modified xsi:type="dcterms:W3CDTF">2026-01-15T14:28:21Z</dcterms:modified>
</cp:coreProperties>
</file>